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Eléments" sheetId="1" r:id="rId1"/>
    <sheet name="BFRNormatif" sheetId="2" r:id="rId2"/>
    <sheet name="Risque Trésorerie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<sst xmlns="http://schemas.openxmlformats.org/spreadsheetml/2006/main" count="82" uniqueCount="77">
  <si>
    <t>Eléments nécessaires au calcul du B.F.R. Normatif</t>
  </si>
  <si>
    <t>INDICATEURS DU NIVEAU D'ACTIVITE</t>
  </si>
  <si>
    <t>Montant</t>
  </si>
  <si>
    <t>CHOIX DE L'INDICATEUR D'ACTIVITE (1 ou 2)</t>
  </si>
  <si>
    <t>1.   LA PRODUCTION</t>
  </si>
  <si>
    <t>Niveau d'activité</t>
  </si>
  <si>
    <t>2 . LE CHIFFRES D'AFFAIRES HORS TAXES</t>
  </si>
  <si>
    <t>Nombre de jours de la période globale retenue</t>
  </si>
  <si>
    <t>Taux de la TVA déductible</t>
  </si>
  <si>
    <t>Taux de la TVA collectée</t>
  </si>
  <si>
    <t>Eléments du bilan</t>
  </si>
  <si>
    <t>Flux relatif à l'élément de bilan</t>
  </si>
  <si>
    <t>Stock moyen de matières premières</t>
  </si>
  <si>
    <t>Stock moyen de produits finis</t>
  </si>
  <si>
    <t>Stock moyen de marchandises</t>
  </si>
  <si>
    <t>Coût de revient hors taxes des marchandises</t>
  </si>
  <si>
    <t>Encours moyen de production</t>
  </si>
  <si>
    <t>Coût de revient hors taxes des encours de production</t>
  </si>
  <si>
    <t>TVA déductible sur A.B.S.</t>
  </si>
  <si>
    <t>TOTAL EMPLOIS</t>
  </si>
  <si>
    <t>-</t>
  </si>
  <si>
    <t>Fournisseurs d'exploitation</t>
  </si>
  <si>
    <t>Achats Toutes taxes comprises</t>
  </si>
  <si>
    <t>Salaires nets</t>
  </si>
  <si>
    <t>Charges sociales (Salariales et patronales)</t>
  </si>
  <si>
    <t>Taxe d'apprentissage</t>
  </si>
  <si>
    <t>TVA collectée</t>
  </si>
  <si>
    <t>TOTAL RESSOURCES</t>
  </si>
  <si>
    <t>TABLEAU DU BESOIN EN FONDS DE ROULEMENT NORMATIF</t>
  </si>
  <si>
    <t xml:space="preserve">(ACTIVITE = </t>
  </si>
  <si>
    <t>)</t>
  </si>
  <si>
    <t>Délai de rotation simple</t>
  </si>
  <si>
    <t>Coefficient de pondération</t>
  </si>
  <si>
    <t>Délai de rotation ajusté</t>
  </si>
  <si>
    <t>Personnel</t>
  </si>
  <si>
    <t>S.S. et Organismes sociaux</t>
  </si>
  <si>
    <t>Dette liée à la taxe d'apprentissage</t>
  </si>
  <si>
    <t>TVA Collectée</t>
  </si>
  <si>
    <t>ETAT DE FINANCEMENT NET (en jours d'activité)</t>
  </si>
  <si>
    <t>BESOIN EN FONDS DE ROULEMENT NORMATIF =</t>
  </si>
  <si>
    <t>(nombre de jours d'activité x Volume d'activité/Nombre de jours de la période)</t>
  </si>
  <si>
    <t>A la lecture du bilan et du tableau précedent, on a :</t>
  </si>
  <si>
    <t>un fonds de roulement net FRN=(Capitaux propres+dettes à long et moyen termes)-Valeurs immobilisées nettes</t>
  </si>
  <si>
    <t xml:space="preserve"> =</t>
  </si>
  <si>
    <t xml:space="preserve">et un état de financement net Global suivant une loi normale de moyenne égale à </t>
  </si>
  <si>
    <t xml:space="preserve">et d'écart-type égal à </t>
  </si>
  <si>
    <t>Dans ces conditions, la probabilité d'avoir une trésorerie réelle négative</t>
  </si>
  <si>
    <t>p[TR&lt;0]</t>
  </si>
  <si>
    <t>est alors égale, après normalisation (centrage et réduction), à :</t>
  </si>
  <si>
    <t>p[(TR-(FRN-EFNP))/Ecart-type(EFNG)) &lt; (0-(FRN-EFNP))/Ecart-type(EFNG))]</t>
  </si>
  <si>
    <t>ou, en posant z=</t>
  </si>
  <si>
    <t>TR-(FRN-EFNP))/Ecart-type(EFNG))</t>
  </si>
  <si>
    <t xml:space="preserve">et </t>
  </si>
  <si>
    <t>Z=</t>
  </si>
  <si>
    <t>(0-(FRN-EFNP))/Ecart-type(EFNG) =</t>
  </si>
  <si>
    <t xml:space="preserve"> p[ z &lt; Z ]   =   p[ z &gt;-Z] =  p[ z &gt; </t>
  </si>
  <si>
    <t xml:space="preserve">]      =   </t>
  </si>
  <si>
    <t>Clients sur ventes de marchandises</t>
  </si>
  <si>
    <t>Clients sur ventes de produits finis</t>
  </si>
  <si>
    <t>TVA Collectée (en jours)</t>
  </si>
  <si>
    <t>Dette liée à la taxe d'apprentissage (en jours)</t>
  </si>
  <si>
    <t>S.S. et Organismes sociaux (en jours)</t>
  </si>
  <si>
    <t>Personnel (en jours)</t>
  </si>
  <si>
    <t>TVA Déductible sur A.B.S. (en jours)</t>
  </si>
  <si>
    <t>Chiffre d'affaires TTC des marchandises</t>
  </si>
  <si>
    <t>Chiffre d'affaires TTC des produits finis</t>
  </si>
  <si>
    <t>Effets escomptés non échus sur marchandises</t>
  </si>
  <si>
    <t>Effets escomptés non échus sur produits finis</t>
  </si>
  <si>
    <t>Chiffre d'affaires des marchandises HT</t>
  </si>
  <si>
    <t>Chiffres d'affaires des produits finis HT</t>
  </si>
  <si>
    <t>TOTAL RESSOURCES (en jours d'activité)</t>
  </si>
  <si>
    <t>TOTAL EMPLOIS (en jours d'activité)</t>
  </si>
  <si>
    <t>Salaires bruts</t>
  </si>
  <si>
    <t>Taux de charge sociales patronales</t>
  </si>
  <si>
    <t>Taux de charge sociales salariales</t>
  </si>
  <si>
    <t>Coût de revient hors taxes des produits finis</t>
  </si>
  <si>
    <t>Coût d'achat hors taxes des matières premières utilisées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</si>
</sst>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_-* #,##0.000\ _F_-;\-* #,##0.000\ _F_-;_-* &quot;-&quot;??\ _F_-;_-@_-"/>
    <numFmt numFmtId="174" formatCode="_-* #,##0.0000\ _F_-;\-* #,##0.0000\ _F_-;_-* &quot;-&quot;??\ _F_-;_-@_-"/>
    <numFmt numFmtId="175" formatCode="_-* #,##0.0\ _F_-;\-* #,##0.0\ _F_-;_-* &quot;-&quot;??\ _F_-;_-@_-"/>
    <numFmt numFmtId="176" formatCode="_-* #,##0\ _F_-;\-* #,##0\ _F_-;_-* &quot;-&quot;??\ _F_-;_-@_-"/>
    <numFmt numFmtId="177" formatCode="0.0"/>
    <numFmt numFmtId="178" formatCode="0.000"/>
    <numFmt numFmtId="179" formatCode="#,##0.00\ &quot;F&quot;"/>
    <numFmt numFmtId="180" formatCode="#,##0.000000_ ;\-#,##0.000000\ "/>
    <numFmt numFmtId="181" formatCode="#,##0.00\ [$€-1]"/>
    <numFmt numFmtId="182" formatCode="_-* #,##0.00\ [$€-1]_-;\-* #,##0.00\ [$€-1]_-;_-* &quot;-&quot;??\ [$€-1]_-;_-@_-"/>
    <numFmt numFmtId="183" formatCode="0.000000"/>
    <numFmt numFmtId="184" formatCode="0.0000000"/>
    <numFmt numFmtId="185" formatCode="0.00000"/>
    <numFmt numFmtId="186" formatCode="0.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 style="thick"/>
    </border>
    <border>
      <left style="thin"/>
      <right style="thick"/>
      <top style="thick"/>
      <bottom style="thick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thick"/>
      <bottom style="medium"/>
    </border>
    <border>
      <left style="thick"/>
      <right style="medium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thick"/>
      <right style="thick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15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center"/>
    </xf>
    <xf numFmtId="1" fontId="7" fillId="2" borderId="2" xfId="18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/>
    </xf>
    <xf numFmtId="0" fontId="7" fillId="0" borderId="2" xfId="0" applyFont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5" xfId="0" applyFont="1" applyBorder="1" applyAlignment="1">
      <alignment/>
    </xf>
    <xf numFmtId="0" fontId="6" fillId="0" borderId="6" xfId="0" applyFont="1" applyFill="1" applyBorder="1" applyAlignment="1">
      <alignment/>
    </xf>
    <xf numFmtId="0" fontId="7" fillId="0" borderId="7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6" fillId="0" borderId="8" xfId="0" applyFont="1" applyFill="1" applyBorder="1" applyAlignment="1">
      <alignment/>
    </xf>
    <xf numFmtId="0" fontId="7" fillId="0" borderId="8" xfId="0" applyFont="1" applyBorder="1" applyAlignment="1">
      <alignment/>
    </xf>
    <xf numFmtId="10" fontId="6" fillId="2" borderId="9" xfId="22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6" fillId="2" borderId="11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15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7" xfId="15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15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8" fillId="0" borderId="0" xfId="0" applyFont="1" applyAlignment="1">
      <alignment/>
    </xf>
    <xf numFmtId="181" fontId="7" fillId="0" borderId="21" xfId="15" applyNumberFormat="1" applyFont="1" applyFill="1" applyBorder="1" applyAlignment="1">
      <alignment horizontal="right" vertical="center"/>
    </xf>
    <xf numFmtId="181" fontId="7" fillId="0" borderId="5" xfId="15" applyNumberFormat="1" applyFont="1" applyFill="1" applyBorder="1" applyAlignment="1">
      <alignment horizontal="right" vertical="center"/>
    </xf>
    <xf numFmtId="181" fontId="7" fillId="0" borderId="7" xfId="15" applyNumberFormat="1" applyFont="1" applyFill="1" applyBorder="1" applyAlignment="1">
      <alignment horizontal="right" vertical="center"/>
    </xf>
    <xf numFmtId="181" fontId="7" fillId="0" borderId="8" xfId="15" applyNumberFormat="1" applyFont="1" applyFill="1" applyBorder="1" applyAlignment="1">
      <alignment horizontal="right" vertical="center"/>
    </xf>
    <xf numFmtId="181" fontId="7" fillId="0" borderId="11" xfId="15" applyNumberFormat="1" applyFont="1" applyBorder="1" applyAlignment="1">
      <alignment horizontal="right"/>
    </xf>
    <xf numFmtId="181" fontId="7" fillId="0" borderId="14" xfId="15" applyNumberFormat="1" applyFont="1" applyBorder="1" applyAlignment="1">
      <alignment horizontal="right"/>
    </xf>
    <xf numFmtId="182" fontId="7" fillId="0" borderId="11" xfId="15" applyNumberFormat="1" applyFont="1" applyBorder="1" applyAlignment="1">
      <alignment horizontal="right"/>
    </xf>
    <xf numFmtId="182" fontId="7" fillId="0" borderId="14" xfId="15" applyNumberFormat="1" applyFont="1" applyBorder="1" applyAlignment="1">
      <alignment horizontal="right"/>
    </xf>
    <xf numFmtId="181" fontId="7" fillId="0" borderId="14" xfId="0" applyNumberFormat="1" applyFont="1" applyBorder="1" applyAlignment="1">
      <alignment horizontal="right"/>
    </xf>
    <xf numFmtId="0" fontId="9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6" fillId="0" borderId="10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178" fontId="7" fillId="0" borderId="25" xfId="0" applyNumberFormat="1" applyFont="1" applyBorder="1" applyAlignment="1">
      <alignment horizontal="center" vertical="center"/>
    </xf>
    <xf numFmtId="178" fontId="7" fillId="0" borderId="24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/>
    </xf>
    <xf numFmtId="178" fontId="7" fillId="0" borderId="27" xfId="0" applyNumberFormat="1" applyFont="1" applyBorder="1" applyAlignment="1">
      <alignment horizontal="center" vertical="center"/>
    </xf>
    <xf numFmtId="178" fontId="7" fillId="0" borderId="26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/>
    </xf>
    <xf numFmtId="178" fontId="7" fillId="0" borderId="13" xfId="0" applyNumberFormat="1" applyFont="1" applyBorder="1" applyAlignment="1">
      <alignment horizontal="center" vertical="center"/>
    </xf>
    <xf numFmtId="178" fontId="7" fillId="0" borderId="29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/>
    </xf>
    <xf numFmtId="178" fontId="6" fillId="0" borderId="16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center" vertical="center"/>
    </xf>
    <xf numFmtId="178" fontId="7" fillId="0" borderId="31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178" fontId="6" fillId="0" borderId="18" xfId="0" applyNumberFormat="1" applyFont="1" applyBorder="1" applyAlignment="1">
      <alignment horizontal="center" vertical="center"/>
    </xf>
    <xf numFmtId="178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/>
    </xf>
    <xf numFmtId="178" fontId="6" fillId="0" borderId="33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82" fontId="6" fillId="0" borderId="0" xfId="15" applyNumberFormat="1" applyFont="1" applyAlignment="1">
      <alignment horizontal="right" vertical="center"/>
    </xf>
    <xf numFmtId="0" fontId="7" fillId="0" borderId="0" xfId="0" applyFont="1" applyAlignment="1">
      <alignment horizontal="centerContinuous"/>
    </xf>
    <xf numFmtId="181" fontId="7" fillId="0" borderId="2" xfId="0" applyNumberFormat="1" applyFont="1" applyBorder="1" applyAlignment="1">
      <alignment horizontal="center"/>
    </xf>
    <xf numFmtId="181" fontId="7" fillId="0" borderId="7" xfId="0" applyNumberFormat="1" applyFont="1" applyBorder="1" applyAlignment="1">
      <alignment horizontal="center"/>
    </xf>
    <xf numFmtId="181" fontId="7" fillId="0" borderId="8" xfId="0" applyNumberFormat="1" applyFont="1" applyBorder="1" applyAlignment="1">
      <alignment horizontal="center"/>
    </xf>
    <xf numFmtId="0" fontId="7" fillId="0" borderId="5" xfId="15" applyFont="1" applyBorder="1" applyAlignment="1">
      <alignment horizontal="center"/>
    </xf>
    <xf numFmtId="10" fontId="7" fillId="0" borderId="0" xfId="18" applyNumberFormat="1" applyFont="1" applyAlignment="1">
      <alignment/>
    </xf>
  </cellXfs>
  <cellStyles count="9">
    <cellStyle name="Normal" xfId="0"/>
    <cellStyle name="Euro" xfId="15"/>
    <cellStyle name="Lien hypertexte" xfId="16"/>
    <cellStyle name="Lien hypertexte visité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tabSelected="1" zoomScale="75" zoomScaleNormal="75" workbookViewId="0" topLeftCell="A1">
      <selection activeCell="A32" sqref="A32"/>
    </sheetView>
  </sheetViews>
  <sheetFormatPr defaultColWidth="11.421875" defaultRowHeight="12.75"/>
  <cols>
    <col min="1" max="1" width="48.8515625" style="39" customWidth="1"/>
    <col min="2" max="2" width="15.00390625" style="39" customWidth="1"/>
    <col min="3" max="3" width="52.140625" style="39" bestFit="1" customWidth="1"/>
    <col min="4" max="4" width="16.7109375" style="39" bestFit="1" customWidth="1"/>
    <col min="5" max="16384" width="11.421875" style="39" customWidth="1"/>
  </cols>
  <sheetData>
    <row r="1" spans="1:4" s="9" customFormat="1" ht="20.25">
      <c r="A1" s="49" t="s">
        <v>0</v>
      </c>
      <c r="B1" s="50"/>
      <c r="C1" s="50"/>
      <c r="D1" s="50"/>
    </row>
    <row r="2" s="9" customFormat="1" ht="15.75"/>
    <row r="3" spans="1:2" s="9" customFormat="1" ht="15.75">
      <c r="A3" s="9" t="s">
        <v>73</v>
      </c>
      <c r="B3" s="84">
        <v>0</v>
      </c>
    </row>
    <row r="4" spans="1:2" s="9" customFormat="1" ht="15.75">
      <c r="A4" s="9" t="s">
        <v>74</v>
      </c>
      <c r="B4" s="84">
        <v>0</v>
      </c>
    </row>
    <row r="5" s="9" customFormat="1" ht="16.5" thickBot="1">
      <c r="A5" s="10"/>
    </row>
    <row r="6" spans="1:4" s="9" customFormat="1" ht="17.25" thickBot="1" thickTop="1">
      <c r="A6" s="11" t="s">
        <v>1</v>
      </c>
      <c r="B6" s="12" t="s">
        <v>2</v>
      </c>
      <c r="C6" s="11" t="s">
        <v>3</v>
      </c>
      <c r="D6" s="13">
        <v>2</v>
      </c>
    </row>
    <row r="7" spans="1:4" s="9" customFormat="1" ht="17.25" thickBot="1" thickTop="1">
      <c r="A7" s="14" t="s">
        <v>4</v>
      </c>
      <c r="B7" s="40"/>
      <c r="C7" s="15" t="s">
        <v>5</v>
      </c>
      <c r="D7" s="80"/>
    </row>
    <row r="8" spans="1:4" s="9" customFormat="1" ht="16.5" thickBot="1">
      <c r="A8" s="16" t="s">
        <v>6</v>
      </c>
      <c r="B8" s="41"/>
      <c r="C8" s="17" t="s">
        <v>7</v>
      </c>
      <c r="D8" s="83"/>
    </row>
    <row r="9" spans="1:4" s="9" customFormat="1" ht="16.5" thickBot="1">
      <c r="A9" s="18" t="s">
        <v>68</v>
      </c>
      <c r="B9" s="42"/>
      <c r="C9" s="19" t="s">
        <v>72</v>
      </c>
      <c r="D9" s="81"/>
    </row>
    <row r="10" spans="1:4" s="9" customFormat="1" ht="16.5" thickBot="1">
      <c r="A10" s="21" t="s">
        <v>69</v>
      </c>
      <c r="B10" s="43"/>
      <c r="C10" s="22"/>
      <c r="D10" s="82"/>
    </row>
    <row r="11" s="9" customFormat="1" ht="17.25" thickBot="1" thickTop="1"/>
    <row r="12" spans="1:4" s="10" customFormat="1" ht="17.25" thickBot="1" thickTop="1">
      <c r="A12" s="11" t="s">
        <v>8</v>
      </c>
      <c r="B12" s="23">
        <v>0</v>
      </c>
      <c r="C12" s="24" t="s">
        <v>9</v>
      </c>
      <c r="D12" s="23">
        <v>0</v>
      </c>
    </row>
    <row r="13" s="9" customFormat="1" ht="17.25" thickBot="1" thickTop="1"/>
    <row r="14" spans="1:4" s="9" customFormat="1" ht="17.25" thickBot="1" thickTop="1">
      <c r="A14" s="25" t="s">
        <v>10</v>
      </c>
      <c r="B14" s="26" t="s">
        <v>2</v>
      </c>
      <c r="C14" s="25" t="s">
        <v>11</v>
      </c>
      <c r="D14" s="26" t="s">
        <v>2</v>
      </c>
    </row>
    <row r="15" spans="1:4" s="9" customFormat="1" ht="16.5" thickTop="1">
      <c r="A15" s="27" t="s">
        <v>12</v>
      </c>
      <c r="B15" s="44"/>
      <c r="C15" s="28" t="s">
        <v>76</v>
      </c>
      <c r="D15" s="46"/>
    </row>
    <row r="16" spans="1:4" s="9" customFormat="1" ht="15.75">
      <c r="A16" s="29" t="s">
        <v>13</v>
      </c>
      <c r="B16" s="45"/>
      <c r="C16" s="31" t="s">
        <v>75</v>
      </c>
      <c r="D16" s="47"/>
    </row>
    <row r="17" spans="1:4" s="9" customFormat="1" ht="15.75">
      <c r="A17" s="29" t="s">
        <v>14</v>
      </c>
      <c r="B17" s="45"/>
      <c r="C17" s="31" t="s">
        <v>15</v>
      </c>
      <c r="D17" s="47"/>
    </row>
    <row r="18" spans="1:4" s="9" customFormat="1" ht="15.75">
      <c r="A18" s="29" t="s">
        <v>16</v>
      </c>
      <c r="B18" s="45"/>
      <c r="C18" s="31" t="s">
        <v>17</v>
      </c>
      <c r="D18" s="47"/>
    </row>
    <row r="19" spans="1:4" s="9" customFormat="1" ht="15.75">
      <c r="A19" s="29" t="s">
        <v>57</v>
      </c>
      <c r="B19" s="45"/>
      <c r="C19" s="31" t="s">
        <v>64</v>
      </c>
      <c r="D19" s="47"/>
    </row>
    <row r="20" spans="1:4" s="9" customFormat="1" ht="15.75">
      <c r="A20" s="29" t="s">
        <v>58</v>
      </c>
      <c r="B20" s="45"/>
      <c r="C20" s="31" t="s">
        <v>65</v>
      </c>
      <c r="D20" s="47"/>
    </row>
    <row r="21" spans="1:4" s="9" customFormat="1" ht="15.75">
      <c r="A21" s="29" t="s">
        <v>66</v>
      </c>
      <c r="B21" s="45"/>
      <c r="C21" s="31"/>
      <c r="D21" s="47"/>
    </row>
    <row r="22" spans="1:4" s="9" customFormat="1" ht="15.75">
      <c r="A22" s="29" t="s">
        <v>67</v>
      </c>
      <c r="B22" s="45"/>
      <c r="C22" s="31"/>
      <c r="D22" s="47"/>
    </row>
    <row r="23" spans="1:4" s="9" customFormat="1" ht="16.5" thickBot="1">
      <c r="A23" s="29" t="s">
        <v>63</v>
      </c>
      <c r="B23" s="30"/>
      <c r="C23" s="31" t="s">
        <v>18</v>
      </c>
      <c r="D23" s="47"/>
    </row>
    <row r="24" spans="1:4" s="9" customFormat="1" ht="16.5" thickBot="1">
      <c r="A24" s="32" t="s">
        <v>19</v>
      </c>
      <c r="B24" s="33"/>
      <c r="C24" s="34" t="s">
        <v>20</v>
      </c>
      <c r="D24" s="20"/>
    </row>
    <row r="25" spans="1:4" s="9" customFormat="1" ht="15.75">
      <c r="A25" s="29" t="s">
        <v>21</v>
      </c>
      <c r="B25" s="47"/>
      <c r="C25" s="31" t="s">
        <v>22</v>
      </c>
      <c r="D25" s="48"/>
    </row>
    <row r="26" spans="1:4" s="9" customFormat="1" ht="15.75">
      <c r="A26" s="29" t="s">
        <v>62</v>
      </c>
      <c r="B26" s="30"/>
      <c r="C26" s="31" t="s">
        <v>23</v>
      </c>
      <c r="D26" s="48"/>
    </row>
    <row r="27" spans="1:4" s="9" customFormat="1" ht="15.75">
      <c r="A27" s="29" t="s">
        <v>61</v>
      </c>
      <c r="B27" s="30"/>
      <c r="C27" s="31" t="s">
        <v>24</v>
      </c>
      <c r="D27" s="48"/>
    </row>
    <row r="28" spans="1:4" s="9" customFormat="1" ht="15.75">
      <c r="A28" s="29" t="s">
        <v>60</v>
      </c>
      <c r="B28" s="30"/>
      <c r="C28" s="31" t="s">
        <v>25</v>
      </c>
      <c r="D28" s="48"/>
    </row>
    <row r="29" spans="1:4" s="9" customFormat="1" ht="16.5" thickBot="1">
      <c r="A29" s="29" t="s">
        <v>59</v>
      </c>
      <c r="B29" s="30"/>
      <c r="C29" s="31" t="s">
        <v>26</v>
      </c>
      <c r="D29" s="48"/>
    </row>
    <row r="30" spans="1:4" s="9" customFormat="1" ht="16.5" thickBot="1">
      <c r="A30" s="35" t="s">
        <v>27</v>
      </c>
      <c r="B30" s="36"/>
      <c r="C30" s="37" t="s">
        <v>20</v>
      </c>
      <c r="D30" s="38"/>
    </row>
    <row r="31" s="9" customFormat="1" ht="16.5" thickTop="1"/>
    <row r="32" s="9" customFormat="1" ht="15.75"/>
    <row r="33" s="9" customFormat="1" ht="15.75"/>
    <row r="34" s="9" customFormat="1" ht="15.75"/>
    <row r="35" s="9" customFormat="1" ht="15.75"/>
    <row r="36" s="9" customFormat="1" ht="15.75"/>
    <row r="37" s="9" customFormat="1" ht="15.75"/>
    <row r="38" s="9" customFormat="1" ht="15.75"/>
    <row r="39" s="9" customFormat="1" ht="15.75"/>
    <row r="40" s="9" customFormat="1" ht="15.75"/>
    <row r="41" s="9" customFormat="1" ht="15.75"/>
    <row r="42" s="9" customFormat="1" ht="15.75"/>
    <row r="43" s="9" customFormat="1" ht="15.75"/>
    <row r="44" s="9" customFormat="1" ht="15.75"/>
    <row r="45" s="9" customFormat="1" ht="15.75"/>
    <row r="46" s="9" customFormat="1" ht="15.75"/>
    <row r="47" s="9" customFormat="1" ht="15.75"/>
    <row r="48" s="9" customFormat="1" ht="15.75"/>
    <row r="49" s="9" customFormat="1" ht="15.75"/>
    <row r="50" s="9" customFormat="1" ht="15.75"/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4" r:id="rId1"/>
  <headerFooter alignWithMargins="0">
    <oddHeader>&amp;CEléments de calcul du B.F.R. Normatif (J.F. GUEUGNON)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="75" zoomScaleNormal="75" workbookViewId="0" topLeftCell="A1">
      <selection activeCell="B12" sqref="B12"/>
    </sheetView>
  </sheetViews>
  <sheetFormatPr defaultColWidth="11.421875" defaultRowHeight="12.75"/>
  <cols>
    <col min="1" max="1" width="53.28125" style="39" customWidth="1"/>
    <col min="2" max="2" width="42.8515625" style="39" customWidth="1"/>
    <col min="3" max="3" width="28.140625" style="39" bestFit="1" customWidth="1"/>
    <col min="4" max="4" width="24.7109375" style="39" bestFit="1" customWidth="1"/>
    <col min="5" max="16384" width="30.8515625" style="39" customWidth="1"/>
  </cols>
  <sheetData>
    <row r="1" spans="1:4" s="9" customFormat="1" ht="15.75">
      <c r="A1" s="8" t="s">
        <v>28</v>
      </c>
      <c r="B1" s="8"/>
      <c r="C1" s="8"/>
      <c r="D1" s="8"/>
    </row>
    <row r="2" spans="1:3" s="9" customFormat="1" ht="15.75">
      <c r="A2" s="51" t="s">
        <v>29</v>
      </c>
      <c r="B2" s="52" t="str">
        <f>IF(Eléments!D6=1,Eléments!A7,Eléments!A8)</f>
        <v>2 . LE CHIFFRES D'AFFAIRES HORS TAXES</v>
      </c>
      <c r="C2" s="52" t="s">
        <v>30</v>
      </c>
    </row>
    <row r="3" s="9" customFormat="1" ht="16.5" thickBot="1"/>
    <row r="4" spans="1:4" s="9" customFormat="1" ht="17.25" thickBot="1" thickTop="1">
      <c r="A4" s="53" t="s">
        <v>10</v>
      </c>
      <c r="B4" s="54" t="s">
        <v>31</v>
      </c>
      <c r="C4" s="53" t="s">
        <v>32</v>
      </c>
      <c r="D4" s="55" t="s">
        <v>33</v>
      </c>
    </row>
    <row r="5" spans="1:4" s="9" customFormat="1" ht="16.5" thickTop="1">
      <c r="A5" s="56" t="str">
        <f>Eléments!A15</f>
        <v>Stock moyen de matières premières</v>
      </c>
      <c r="B5" s="57" t="e">
        <f>(Eléments!B15/Eléments!D15)*Eléments!$D$8</f>
        <v>#DIV/0!</v>
      </c>
      <c r="C5" s="57" t="e">
        <f>Eléments!D15/Eléments!$D$7</f>
        <v>#DIV/0!</v>
      </c>
      <c r="D5" s="58" t="e">
        <f>B5*C5</f>
        <v>#DIV/0!</v>
      </c>
    </row>
    <row r="6" spans="1:4" s="9" customFormat="1" ht="15.75">
      <c r="A6" s="59" t="str">
        <f>Eléments!A16</f>
        <v>Stock moyen de produits finis</v>
      </c>
      <c r="B6" s="60" t="e">
        <f>(Eléments!B16/Eléments!D16)*Eléments!$D$8</f>
        <v>#DIV/0!</v>
      </c>
      <c r="C6" s="60" t="e">
        <f>Eléments!D16/Eléments!$D$7</f>
        <v>#DIV/0!</v>
      </c>
      <c r="D6" s="61" t="e">
        <f>B6*C6</f>
        <v>#DIV/0!</v>
      </c>
    </row>
    <row r="7" spans="1:4" s="9" customFormat="1" ht="15.75">
      <c r="A7" s="59" t="str">
        <f>Eléments!A17</f>
        <v>Stock moyen de marchandises</v>
      </c>
      <c r="B7" s="60" t="e">
        <f>(Eléments!B17/Eléments!D17)*Eléments!$D$8</f>
        <v>#DIV/0!</v>
      </c>
      <c r="C7" s="60" t="e">
        <f>Eléments!D17/Eléments!$D$7</f>
        <v>#DIV/0!</v>
      </c>
      <c r="D7" s="61" t="e">
        <f aca="true" t="shared" si="0" ref="D7:D19">B7*C7</f>
        <v>#DIV/0!</v>
      </c>
    </row>
    <row r="8" spans="1:4" s="9" customFormat="1" ht="15.75">
      <c r="A8" s="59" t="str">
        <f>Eléments!A18</f>
        <v>Encours moyen de production</v>
      </c>
      <c r="B8" s="60" t="e">
        <f>(Eléments!B18/Eléments!D18)*Eléments!$D$8</f>
        <v>#DIV/0!</v>
      </c>
      <c r="C8" s="60" t="e">
        <f>Eléments!D18/Eléments!$D$7</f>
        <v>#DIV/0!</v>
      </c>
      <c r="D8" s="61" t="e">
        <f t="shared" si="0"/>
        <v>#DIV/0!</v>
      </c>
    </row>
    <row r="9" spans="1:4" s="9" customFormat="1" ht="15.75">
      <c r="A9" s="59" t="str">
        <f>Eléments!A19</f>
        <v>Clients sur ventes de marchandises</v>
      </c>
      <c r="B9" s="60" t="e">
        <f>(Eléments!B19/Eléments!D19)*Eléments!$D$8</f>
        <v>#DIV/0!</v>
      </c>
      <c r="C9" s="60" t="e">
        <f>Eléments!D19/Eléments!$D$7</f>
        <v>#DIV/0!</v>
      </c>
      <c r="D9" s="61" t="e">
        <f t="shared" si="0"/>
        <v>#DIV/0!</v>
      </c>
    </row>
    <row r="10" spans="1:4" s="9" customFormat="1" ht="15.75">
      <c r="A10" s="59" t="str">
        <f>Eléments!A20</f>
        <v>Clients sur ventes de produits finis</v>
      </c>
      <c r="B10" s="60" t="e">
        <f>(Eléments!B20/Eléments!D20)*Eléments!D$8</f>
        <v>#DIV/0!</v>
      </c>
      <c r="C10" s="60" t="e">
        <f>Eléments!D20/Eléments!$D$7</f>
        <v>#DIV/0!</v>
      </c>
      <c r="D10" s="61" t="e">
        <f t="shared" si="0"/>
        <v>#DIV/0!</v>
      </c>
    </row>
    <row r="11" spans="1:4" s="9" customFormat="1" ht="15.75">
      <c r="A11" s="59" t="str">
        <f>Eléments!A21</f>
        <v>Effets escomptés non échus sur marchandises</v>
      </c>
      <c r="B11" s="60" t="e">
        <f>(Eléments!B21/Eléments!D19)*Eléments!D$8</f>
        <v>#DIV/0!</v>
      </c>
      <c r="C11" s="60" t="e">
        <f>Eléments!D19/Eléments!$D$7</f>
        <v>#DIV/0!</v>
      </c>
      <c r="D11" s="61" t="e">
        <f t="shared" si="0"/>
        <v>#DIV/0!</v>
      </c>
    </row>
    <row r="12" spans="1:4" s="9" customFormat="1" ht="15.75">
      <c r="A12" s="59" t="str">
        <f>Eléments!A22</f>
        <v>Effets escomptés non échus sur produits finis</v>
      </c>
      <c r="B12" s="60" t="e">
        <f>(Eléments!B22/Eléments!D20)*Eléments!D$8</f>
        <v>#DIV/0!</v>
      </c>
      <c r="C12" s="60" t="e">
        <f>Eléments!D20/Eléments!$D$7</f>
        <v>#DIV/0!</v>
      </c>
      <c r="D12" s="61" t="e">
        <f t="shared" si="0"/>
        <v>#DIV/0!</v>
      </c>
    </row>
    <row r="13" spans="1:4" s="9" customFormat="1" ht="16.5" thickBot="1">
      <c r="A13" s="62" t="str">
        <f>Eléments!A23</f>
        <v>TVA Déductible sur A.B.S. (en jours)</v>
      </c>
      <c r="B13" s="63">
        <f>Eléments!B23</f>
        <v>0</v>
      </c>
      <c r="C13" s="64" t="e">
        <f>Eléments!D23/Eléments!D7</f>
        <v>#DIV/0!</v>
      </c>
      <c r="D13" s="65" t="e">
        <f>B13*C13</f>
        <v>#DIV/0!</v>
      </c>
    </row>
    <row r="14" spans="1:4" s="9" customFormat="1" ht="16.5" thickBot="1">
      <c r="A14" s="66" t="s">
        <v>71</v>
      </c>
      <c r="B14" s="67"/>
      <c r="C14" s="67"/>
      <c r="D14" s="68" t="e">
        <f>SUM(D5:D13)</f>
        <v>#DIV/0!</v>
      </c>
    </row>
    <row r="15" spans="1:4" s="9" customFormat="1" ht="15.75">
      <c r="A15" s="62" t="s">
        <v>21</v>
      </c>
      <c r="B15" s="69" t="e">
        <f>(Eléments!B25/Eléments!D25)*Eléments!$D$8</f>
        <v>#DIV/0!</v>
      </c>
      <c r="C15" s="70" t="e">
        <f>Eléments!D25/Eléments!$D$7</f>
        <v>#DIV/0!</v>
      </c>
      <c r="D15" s="71" t="e">
        <f t="shared" si="0"/>
        <v>#DIV/0!</v>
      </c>
    </row>
    <row r="16" spans="1:4" s="9" customFormat="1" ht="15.75">
      <c r="A16" s="62" t="s">
        <v>34</v>
      </c>
      <c r="B16" s="69">
        <f>Eléments!B26</f>
        <v>0</v>
      </c>
      <c r="C16" s="69" t="e">
        <f>Eléments!D26/Eléments!$D$7</f>
        <v>#DIV/0!</v>
      </c>
      <c r="D16" s="71" t="e">
        <f t="shared" si="0"/>
        <v>#DIV/0!</v>
      </c>
    </row>
    <row r="17" spans="1:4" s="9" customFormat="1" ht="15.75">
      <c r="A17" s="62" t="s">
        <v>35</v>
      </c>
      <c r="B17" s="69">
        <f>Eléments!B27</f>
        <v>0</v>
      </c>
      <c r="C17" s="69" t="e">
        <f>Eléments!D27/Eléments!$D$7</f>
        <v>#DIV/0!</v>
      </c>
      <c r="D17" s="71" t="e">
        <f t="shared" si="0"/>
        <v>#DIV/0!</v>
      </c>
    </row>
    <row r="18" spans="1:4" s="9" customFormat="1" ht="15.75">
      <c r="A18" s="62" t="s">
        <v>36</v>
      </c>
      <c r="B18" s="69">
        <f>Eléments!D8*3/4</f>
        <v>0</v>
      </c>
      <c r="C18" s="69" t="e">
        <f>Eléments!D28/Eléments!$D$7</f>
        <v>#DIV/0!</v>
      </c>
      <c r="D18" s="71" t="e">
        <f t="shared" si="0"/>
        <v>#DIV/0!</v>
      </c>
    </row>
    <row r="19" spans="1:4" s="9" customFormat="1" ht="16.5" thickBot="1">
      <c r="A19" s="29" t="s">
        <v>37</v>
      </c>
      <c r="B19" s="63">
        <f>Eléments!B29</f>
        <v>0</v>
      </c>
      <c r="C19" s="64" t="e">
        <f>Eléments!D29/Eléments!$D$7</f>
        <v>#DIV/0!</v>
      </c>
      <c r="D19" s="65" t="e">
        <f t="shared" si="0"/>
        <v>#DIV/0!</v>
      </c>
    </row>
    <row r="20" spans="1:4" s="9" customFormat="1" ht="16.5" thickBot="1">
      <c r="A20" s="72" t="s">
        <v>70</v>
      </c>
      <c r="B20" s="73"/>
      <c r="C20" s="73"/>
      <c r="D20" s="74" t="e">
        <f>SUM(D15:D19)</f>
        <v>#DIV/0!</v>
      </c>
    </row>
    <row r="21" spans="1:4" s="9" customFormat="1" ht="17.25" thickBot="1" thickTop="1">
      <c r="A21" s="75" t="s">
        <v>38</v>
      </c>
      <c r="B21" s="76"/>
      <c r="C21" s="76"/>
      <c r="D21" s="74" t="e">
        <f>(D14-D20)</f>
        <v>#DIV/0!</v>
      </c>
    </row>
    <row r="22" s="9" customFormat="1" ht="16.5" thickTop="1"/>
    <row r="23" s="9" customFormat="1" ht="15.75"/>
    <row r="24" spans="1:3" s="9" customFormat="1" ht="15.75">
      <c r="A24" s="77" t="s">
        <v>39</v>
      </c>
      <c r="B24" s="78" t="e">
        <f>D21*Eléments!$D$7/Eléments!$D$8</f>
        <v>#DIV/0!</v>
      </c>
      <c r="C24" s="79"/>
    </row>
    <row r="25" s="9" customFormat="1" ht="15.75">
      <c r="A25" s="9" t="s">
        <v>40</v>
      </c>
    </row>
    <row r="26" s="9" customFormat="1" ht="15.75"/>
  </sheetData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5" r:id="rId1"/>
  <headerFooter alignWithMargins="0">
    <oddHeader>&amp;CDétermination du Besoin en Fonds de Roulement Normatif (J.F. GUEUGNON)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23">
      <selection activeCell="E47" sqref="E47"/>
    </sheetView>
  </sheetViews>
  <sheetFormatPr defaultColWidth="11.421875" defaultRowHeight="12.75"/>
  <cols>
    <col min="1" max="1" width="15.00390625" style="0" customWidth="1"/>
    <col min="2" max="2" width="13.00390625" style="0" customWidth="1"/>
    <col min="6" max="6" width="12.00390625" style="0" customWidth="1"/>
    <col min="7" max="7" width="12.57421875" style="0" customWidth="1"/>
    <col min="9" max="9" width="6.28125" style="0" customWidth="1"/>
    <col min="10" max="10" width="13.00390625" style="0" customWidth="1"/>
  </cols>
  <sheetData>
    <row r="1" ht="12.75">
      <c r="A1" t="s">
        <v>41</v>
      </c>
    </row>
    <row r="3" spans="1:10" ht="12.75">
      <c r="A3" t="s">
        <v>42</v>
      </c>
      <c r="I3" t="s">
        <v>43</v>
      </c>
      <c r="J3" s="1">
        <f>320000+133000-300000</f>
        <v>153000</v>
      </c>
    </row>
    <row r="6" spans="1:10" ht="12.75">
      <c r="A6" t="s">
        <v>44</v>
      </c>
      <c r="G6" s="1" t="e">
        <f>BFRNormatif!B24</f>
        <v>#DIV/0!</v>
      </c>
      <c r="H6" t="s">
        <v>45</v>
      </c>
      <c r="J6" s="1">
        <v>39560</v>
      </c>
    </row>
    <row r="9" spans="1:7" ht="12.75">
      <c r="A9" t="s">
        <v>46</v>
      </c>
      <c r="G9" s="2" t="s">
        <v>47</v>
      </c>
    </row>
    <row r="10" spans="1:7" ht="12.75">
      <c r="A10" t="s">
        <v>48</v>
      </c>
      <c r="G10" s="2"/>
    </row>
    <row r="12" ht="12.75">
      <c r="A12" t="s">
        <v>49</v>
      </c>
    </row>
    <row r="14" spans="1:10" ht="12.75">
      <c r="A14" t="s">
        <v>50</v>
      </c>
      <c r="B14" t="s">
        <v>51</v>
      </c>
      <c r="E14" s="2" t="s">
        <v>52</v>
      </c>
      <c r="F14" s="3" t="s">
        <v>53</v>
      </c>
      <c r="G14" t="s">
        <v>54</v>
      </c>
      <c r="J14" s="4" t="e">
        <f>-(J3-G6)/J6</f>
        <v>#DIV/0!</v>
      </c>
    </row>
    <row r="16" spans="1:5" ht="12.75">
      <c r="A16" t="s">
        <v>55</v>
      </c>
      <c r="C16" s="6" t="e">
        <f>J14</f>
        <v>#DIV/0!</v>
      </c>
      <c r="D16" s="7" t="s">
        <v>56</v>
      </c>
      <c r="E16" s="5">
        <v>0.0217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&amp;CJ.F. GUEUGNON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de Calcul</dc:creator>
  <cp:keywords/>
  <dc:description/>
  <cp:lastModifiedBy>Gueugnon</cp:lastModifiedBy>
  <cp:lastPrinted>2006-02-23T10:31:14Z</cp:lastPrinted>
  <dcterms:created xsi:type="dcterms:W3CDTF">2000-05-04T12:08:17Z</dcterms:created>
  <dcterms:modified xsi:type="dcterms:W3CDTF">2006-10-12T14:20:03Z</dcterms:modified>
  <cp:category/>
  <cp:version/>
  <cp:contentType/>
  <cp:contentStatus/>
</cp:coreProperties>
</file>