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8700" windowHeight="5220" activeTab="2"/>
  </bookViews>
  <sheets>
    <sheet name="Param" sheetId="1" r:id="rId1"/>
    <sheet name="soldes" sheetId="2" r:id="rId2"/>
    <sheet name="Couverture" sheetId="3" r:id="rId3"/>
    <sheet name="Resultat Netting" sheetId="4" r:id="rId4"/>
    <sheet name="Feuil5" sheetId="5" r:id="rId5"/>
    <sheet name="Feuil6" sheetId="6" r:id="rId6"/>
    <sheet name="Feuil7" sheetId="7" r:id="rId7"/>
    <sheet name="Feuil8" sheetId="8" r:id="rId8"/>
    <sheet name="Feuil9" sheetId="9" r:id="rId9"/>
    <sheet name="Feuil10" sheetId="10" r:id="rId10"/>
    <sheet name="Feuil11" sheetId="11" r:id="rId11"/>
    <sheet name="Feuil12" sheetId="12" r:id="rId12"/>
    <sheet name="Feuil13" sheetId="13" r:id="rId13"/>
    <sheet name="Feuil14" sheetId="14" r:id="rId14"/>
    <sheet name="Feuil15" sheetId="15" r:id="rId15"/>
    <sheet name="Feuil16" sheetId="16" r:id="rId16"/>
  </sheets>
  <calcPr calcId="145621"/>
</workbook>
</file>

<file path=xl/calcChain.xml><?xml version="1.0" encoding="utf-8"?>
<calcChain xmlns="http://schemas.openxmlformats.org/spreadsheetml/2006/main">
  <c r="K11" i="1" l="1"/>
  <c r="C11" i="1"/>
  <c r="D11" i="1"/>
  <c r="E11" i="1"/>
  <c r="F11" i="1"/>
  <c r="G11" i="1"/>
  <c r="H11" i="1"/>
  <c r="I11" i="1"/>
  <c r="J11" i="1"/>
  <c r="B11" i="1"/>
  <c r="B16" i="3"/>
  <c r="D12" i="1" l="1"/>
  <c r="C12" i="1"/>
  <c r="D5" i="3" l="1"/>
  <c r="E5" i="3"/>
  <c r="F5" i="3"/>
  <c r="G5" i="3"/>
  <c r="H5" i="3"/>
  <c r="I5" i="3"/>
  <c r="J5" i="3"/>
  <c r="K5" i="3"/>
  <c r="L5" i="3"/>
  <c r="M5" i="3"/>
  <c r="A6" i="3"/>
  <c r="B6" i="3"/>
  <c r="A8" i="3"/>
  <c r="B8" i="3"/>
  <c r="C8" i="3"/>
  <c r="B9" i="3"/>
  <c r="C9" i="3"/>
  <c r="A10" i="3"/>
  <c r="B10" i="3"/>
  <c r="A12" i="3"/>
  <c r="B12" i="3"/>
  <c r="A14" i="3"/>
  <c r="B14" i="3"/>
  <c r="B15" i="3"/>
  <c r="D22" i="3"/>
  <c r="E22" i="3"/>
  <c r="F22" i="3"/>
  <c r="G22" i="3"/>
  <c r="H22" i="3"/>
  <c r="I22" i="3"/>
  <c r="J22" i="3"/>
  <c r="K22" i="3"/>
  <c r="L22" i="3"/>
  <c r="M22" i="3"/>
  <c r="A23" i="3"/>
  <c r="B23" i="3"/>
  <c r="A25" i="3"/>
  <c r="B25" i="3"/>
  <c r="C25" i="3"/>
  <c r="C26" i="3"/>
  <c r="A27" i="3"/>
  <c r="B27" i="3"/>
  <c r="A29" i="3"/>
  <c r="B29" i="3"/>
  <c r="A31" i="3"/>
  <c r="B31" i="3"/>
  <c r="B32" i="3"/>
  <c r="B33" i="3"/>
  <c r="D38" i="3"/>
  <c r="E38" i="3"/>
  <c r="F38" i="3"/>
  <c r="G38" i="3"/>
  <c r="H38" i="3"/>
  <c r="I38" i="3"/>
  <c r="J38" i="3"/>
  <c r="K38" i="3"/>
  <c r="L38" i="3"/>
  <c r="M38" i="3"/>
  <c r="B39" i="3"/>
  <c r="B40" i="3"/>
  <c r="B41" i="3"/>
  <c r="D3" i="4"/>
  <c r="D4" i="4"/>
  <c r="D5" i="4"/>
  <c r="E5" i="4"/>
  <c r="D6" i="4"/>
  <c r="D7" i="4"/>
  <c r="D8" i="4"/>
  <c r="D9" i="4"/>
  <c r="E9" i="4"/>
  <c r="D10" i="4"/>
  <c r="D11" i="4"/>
  <c r="E11" i="4"/>
  <c r="D12" i="4"/>
  <c r="E12" i="4"/>
  <c r="C4" i="2"/>
  <c r="D4" i="2"/>
  <c r="E4" i="2"/>
  <c r="F4" i="2"/>
  <c r="G4" i="2"/>
  <c r="H4" i="2"/>
  <c r="I4" i="2"/>
  <c r="J4" i="2"/>
  <c r="K4" i="2"/>
  <c r="L4" i="2"/>
  <c r="C13" i="2"/>
  <c r="D13" i="2"/>
  <c r="E13" i="2"/>
  <c r="F13" i="2"/>
  <c r="G13" i="2"/>
  <c r="H13" i="2"/>
  <c r="I13" i="2"/>
  <c r="J13" i="2"/>
  <c r="K13" i="2"/>
  <c r="L13" i="2"/>
  <c r="B14" i="2"/>
  <c r="B15" i="2"/>
  <c r="B16" i="2"/>
  <c r="B17" i="2"/>
  <c r="B18" i="2"/>
  <c r="C22" i="2"/>
  <c r="D22" i="2"/>
  <c r="E22" i="2"/>
  <c r="F22" i="2"/>
  <c r="G22" i="2"/>
  <c r="H22" i="2"/>
  <c r="I22" i="2"/>
  <c r="J22" i="2"/>
  <c r="K22" i="2"/>
  <c r="L22" i="2"/>
  <c r="B23" i="2"/>
  <c r="B24" i="2"/>
  <c r="B25" i="2"/>
  <c r="B26" i="2"/>
  <c r="B27" i="2"/>
  <c r="B11" i="3" l="1"/>
  <c r="N8" i="3"/>
  <c r="O8" i="3" s="1"/>
  <c r="E7" i="4"/>
  <c r="N32" i="3"/>
  <c r="O32" i="3" s="1"/>
  <c r="F12" i="4" s="1"/>
  <c r="B28" i="3"/>
  <c r="N10" i="3"/>
  <c r="O10" i="3" s="1"/>
  <c r="N15" i="3"/>
  <c r="O15" i="3" s="1"/>
  <c r="N40" i="3"/>
  <c r="N31" i="3"/>
  <c r="O31" i="3" s="1"/>
  <c r="F11" i="4" s="1"/>
  <c r="B13" i="3"/>
  <c r="N12" i="3"/>
  <c r="O12" i="3" s="1"/>
  <c r="B30" i="3"/>
  <c r="B26" i="3"/>
  <c r="B24" i="3"/>
  <c r="E3" i="4"/>
  <c r="B7" i="3"/>
  <c r="O40" i="3" l="1"/>
  <c r="B4" i="4"/>
  <c r="N6" i="3"/>
  <c r="O6" i="3" s="1"/>
  <c r="N25" i="3"/>
  <c r="O25" i="3" s="1"/>
  <c r="F5" i="4" s="1"/>
  <c r="N28" i="3"/>
  <c r="O28" i="3" s="1"/>
  <c r="F8" i="4" s="1"/>
  <c r="E8" i="4"/>
  <c r="N27" i="3"/>
  <c r="O27" i="3" s="1"/>
  <c r="F7" i="4" s="1"/>
  <c r="N9" i="3"/>
  <c r="O9" i="3" s="1"/>
  <c r="N29" i="3"/>
  <c r="O29" i="3" s="1"/>
  <c r="F9" i="4" s="1"/>
  <c r="N11" i="3"/>
  <c r="O11" i="3" s="1"/>
  <c r="N14" i="3"/>
  <c r="O14" i="3" s="1"/>
  <c r="N41" i="3"/>
  <c r="N39" i="3"/>
  <c r="E10" i="4"/>
  <c r="E6" i="4"/>
  <c r="E4" i="4"/>
  <c r="N23" i="3"/>
  <c r="N7" i="3" l="1"/>
  <c r="O7" i="3" s="1"/>
  <c r="B3" i="4"/>
  <c r="O39" i="3"/>
  <c r="O41" i="3" s="1"/>
  <c r="C22" i="4" s="1"/>
  <c r="N13" i="3"/>
  <c r="O13" i="3" s="1"/>
  <c r="N30" i="3"/>
  <c r="O30" i="3" s="1"/>
  <c r="F10" i="4" s="1"/>
  <c r="N26" i="3"/>
  <c r="O26" i="3" s="1"/>
  <c r="F6" i="4" s="1"/>
  <c r="N24" i="3"/>
  <c r="O24" i="3" s="1"/>
  <c r="F4" i="4" s="1"/>
  <c r="O23" i="3"/>
  <c r="N16" i="3" l="1"/>
  <c r="O16" i="3"/>
  <c r="F3" i="4"/>
  <c r="O33" i="3"/>
  <c r="N33" i="3"/>
  <c r="C21" i="4" l="1"/>
  <c r="C23" i="4"/>
  <c r="D23" i="4" s="1"/>
  <c r="B15" i="4"/>
  <c r="B14" i="4" s="1"/>
  <c r="F15" i="4"/>
  <c r="F14" i="4" s="1"/>
  <c r="C24" i="4" l="1"/>
  <c r="C25" i="4" s="1"/>
  <c r="D25" i="4" s="1"/>
  <c r="D24" i="4" l="1"/>
</calcChain>
</file>

<file path=xl/sharedStrings.xml><?xml version="1.0" encoding="utf-8"?>
<sst xmlns="http://schemas.openxmlformats.org/spreadsheetml/2006/main" count="155" uniqueCount="63">
  <si>
    <t>TRESORERIE DECENTRALISEE</t>
  </si>
  <si>
    <t>DEVISES DES UNITES DECENTRALISEES</t>
  </si>
  <si>
    <t>USD</t>
  </si>
  <si>
    <t>CAD</t>
  </si>
  <si>
    <t>EURO</t>
  </si>
  <si>
    <t>LIVRE</t>
  </si>
  <si>
    <t>FLORIN</t>
  </si>
  <si>
    <t>PESETA</t>
  </si>
  <si>
    <t>LIRE</t>
  </si>
  <si>
    <t>ESCUDO</t>
  </si>
  <si>
    <t>Taux de change (1 Devise=X U.C.)</t>
  </si>
  <si>
    <t>COMPTE N°</t>
  </si>
  <si>
    <t>Taux de frais de couverture externe</t>
  </si>
  <si>
    <t>TRESORERIE CENTRALISEE</t>
  </si>
  <si>
    <t>DEVISE (U.C.)  DU GROUPE</t>
  </si>
  <si>
    <t>Taux de frais de couverture interne</t>
  </si>
  <si>
    <t>Avoirs</t>
  </si>
  <si>
    <t>Compte bancaire</t>
  </si>
  <si>
    <t>U.C. - Devises</t>
  </si>
  <si>
    <t>N°1</t>
  </si>
  <si>
    <t>N°2</t>
  </si>
  <si>
    <t>N°3</t>
  </si>
  <si>
    <t>N°4</t>
  </si>
  <si>
    <t>N°5</t>
  </si>
  <si>
    <t>Dettes</t>
  </si>
  <si>
    <t>Compte bancaire N°</t>
  </si>
  <si>
    <t>Soldes (Avoirs - Dettes) en devises</t>
  </si>
  <si>
    <t>Total</t>
  </si>
  <si>
    <t>-</t>
  </si>
  <si>
    <t>GESTION DE TRESORERIE DECENTRALISEE</t>
  </si>
  <si>
    <t>Compte</t>
  </si>
  <si>
    <t xml:space="preserve">Devise du </t>
  </si>
  <si>
    <t>Opération de</t>
  </si>
  <si>
    <t>Couverture individuelle en devise</t>
  </si>
  <si>
    <t>Montant de la</t>
  </si>
  <si>
    <t>Coût de la</t>
  </si>
  <si>
    <t>bancaire</t>
  </si>
  <si>
    <t>compte</t>
  </si>
  <si>
    <t>couverture</t>
  </si>
  <si>
    <t>Achat à terme</t>
  </si>
  <si>
    <t>Vente à terme</t>
  </si>
  <si>
    <t>GESTION DE TRESORERIE CENTRALISEE (COUVERTURE INTERNE FACTUREE PAR LA SOCIETE OMNIUM)</t>
  </si>
  <si>
    <t>Couvertures du groupe en devise</t>
  </si>
  <si>
    <t>Produit de la</t>
  </si>
  <si>
    <t xml:space="preserve"> </t>
  </si>
  <si>
    <t>GESTION DE TRESORERIE CENTRALISEE (COUVERTURE EXTERNE FACTUREE A LA SOCIETE OMNIUM)</t>
  </si>
  <si>
    <t>GROUPE</t>
  </si>
  <si>
    <t>Opér. à terme</t>
  </si>
  <si>
    <t>Compte de résultat du compte "Omnium"</t>
  </si>
  <si>
    <t>Charges</t>
  </si>
  <si>
    <t>Produits</t>
  </si>
  <si>
    <t>Coût de couverture-achats à terme</t>
  </si>
  <si>
    <t>Produits de couverture</t>
  </si>
  <si>
    <t>Coût de couverture-ventes à terme</t>
  </si>
  <si>
    <t>Bénéfice</t>
  </si>
  <si>
    <t>Perte</t>
  </si>
  <si>
    <t>PRODUCTION ET REPARTITION DU RESULTAT GLOBAL DU NETTING</t>
  </si>
  <si>
    <t xml:space="preserve">    Coût global de la gestion de trésorerie décentralisée</t>
  </si>
  <si>
    <t xml:space="preserve">  - Coût global de la gestion de trésorerie centralisée</t>
  </si>
  <si>
    <t xml:space="preserve"> = Résultat global réalisé grâce à la mise en place du netting</t>
  </si>
  <si>
    <t xml:space="preserve">     Résultat dégagé par le compte "Omniun"</t>
  </si>
  <si>
    <t xml:space="preserve">     Résultat dégagé par les filiales</t>
  </si>
  <si>
    <t>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</si>
</sst>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F_-;\-* #,##0.00\ _F_-;_-* &quot;-&quot;??\ _F_-;_-@_-"/>
    <numFmt numFmtId="165" formatCode="0.00000"/>
    <numFmt numFmtId="166" formatCode="0.000%"/>
    <numFmt numFmtId="167" formatCode="0.0000%"/>
  </numFmts>
  <fonts count="11" x14ac:knownFonts="1">
    <font>
      <sz val="12"/>
      <name val="Times New Roman"/>
    </font>
    <font>
      <b/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1" fillId="0" borderId="0" xfId="0" applyFont="1"/>
    <xf numFmtId="0" fontId="5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1" fillId="0" borderId="0" xfId="2" applyNumberFormat="1" applyFont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" fontId="0" fillId="0" borderId="16" xfId="0" applyNumberFormat="1" applyBorder="1"/>
    <xf numFmtId="4" fontId="0" fillId="0" borderId="4" xfId="0" applyNumberFormat="1" applyBorder="1"/>
    <xf numFmtId="4" fontId="0" fillId="0" borderId="2" xfId="0" applyNumberForma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65" fontId="1" fillId="0" borderId="8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" fontId="0" fillId="0" borderId="19" xfId="0" applyNumberFormat="1" applyBorder="1"/>
    <xf numFmtId="0" fontId="0" fillId="0" borderId="13" xfId="0" applyBorder="1"/>
    <xf numFmtId="0" fontId="0" fillId="0" borderId="20" xfId="0" applyBorder="1"/>
    <xf numFmtId="0" fontId="0" fillId="0" borderId="21" xfId="0" applyBorder="1"/>
    <xf numFmtId="4" fontId="0" fillId="0" borderId="11" xfId="0" applyNumberFormat="1" applyBorder="1"/>
    <xf numFmtId="4" fontId="0" fillId="0" borderId="22" xfId="0" applyNumberFormat="1" applyBorder="1"/>
    <xf numFmtId="0" fontId="5" fillId="0" borderId="0" xfId="0" applyFont="1" applyAlignment="1">
      <alignment horizontal="centerContinuous"/>
    </xf>
    <xf numFmtId="0" fontId="2" fillId="0" borderId="0" xfId="0" applyFont="1"/>
    <xf numFmtId="4" fontId="0" fillId="0" borderId="0" xfId="0" applyNumberFormat="1"/>
    <xf numFmtId="4" fontId="0" fillId="0" borderId="0" xfId="0" applyNumberFormat="1" applyBorder="1"/>
    <xf numFmtId="4" fontId="0" fillId="0" borderId="23" xfId="0" applyNumberFormat="1" applyBorder="1"/>
    <xf numFmtId="4" fontId="0" fillId="0" borderId="9" xfId="0" applyNumberFormat="1" applyBorder="1"/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24" xfId="0" applyBorder="1"/>
    <xf numFmtId="0" fontId="0" fillId="0" borderId="1" xfId="0" applyBorder="1" applyAlignment="1">
      <alignment horizontal="centerContinuous"/>
    </xf>
    <xf numFmtId="0" fontId="5" fillId="0" borderId="7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20" xfId="0" applyFont="1" applyBorder="1" applyAlignment="1">
      <alignment horizontal="center"/>
    </xf>
    <xf numFmtId="4" fontId="0" fillId="0" borderId="12" xfId="0" applyNumberFormat="1" applyBorder="1"/>
    <xf numFmtId="0" fontId="0" fillId="0" borderId="2" xfId="0" applyBorder="1" applyAlignment="1">
      <alignment horizontal="centerContinuous"/>
    </xf>
    <xf numFmtId="0" fontId="1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0" fillId="0" borderId="26" xfId="0" applyBorder="1"/>
    <xf numFmtId="4" fontId="0" fillId="0" borderId="27" xfId="0" applyNumberFormat="1" applyBorder="1"/>
    <xf numFmtId="4" fontId="0" fillId="0" borderId="28" xfId="0" applyNumberFormat="1" applyBorder="1"/>
    <xf numFmtId="0" fontId="1" fillId="0" borderId="25" xfId="0" applyFont="1" applyBorder="1" applyAlignment="1">
      <alignment horizontal="center"/>
    </xf>
    <xf numFmtId="0" fontId="0" fillId="0" borderId="29" xfId="0" applyBorder="1" applyAlignment="1">
      <alignment horizontal="centerContinuous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Continuous"/>
    </xf>
    <xf numFmtId="0" fontId="8" fillId="0" borderId="0" xfId="0" applyFont="1"/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5" fillId="0" borderId="25" xfId="0" applyFont="1" applyBorder="1"/>
    <xf numFmtId="0" fontId="9" fillId="0" borderId="0" xfId="0" applyFont="1"/>
    <xf numFmtId="0" fontId="4" fillId="0" borderId="13" xfId="0" applyFont="1" applyBorder="1"/>
    <xf numFmtId="0" fontId="4" fillId="0" borderId="17" xfId="0" applyFont="1" applyBorder="1"/>
    <xf numFmtId="164" fontId="9" fillId="0" borderId="17" xfId="1" applyFont="1" applyBorder="1"/>
    <xf numFmtId="0" fontId="9" fillId="0" borderId="11" xfId="0" applyFont="1" applyBorder="1"/>
    <xf numFmtId="0" fontId="4" fillId="0" borderId="18" xfId="0" applyFont="1" applyBorder="1"/>
    <xf numFmtId="0" fontId="4" fillId="0" borderId="19" xfId="0" applyFont="1" applyBorder="1"/>
    <xf numFmtId="164" fontId="9" fillId="0" borderId="19" xfId="1" applyFont="1" applyBorder="1"/>
    <xf numFmtId="0" fontId="9" fillId="0" borderId="22" xfId="0" applyFont="1" applyBorder="1"/>
    <xf numFmtId="164" fontId="0" fillId="0" borderId="19" xfId="1" applyFont="1" applyBorder="1"/>
    <xf numFmtId="167" fontId="0" fillId="0" borderId="22" xfId="2" applyNumberFormat="1" applyFont="1" applyBorder="1" applyAlignment="1">
      <alignment horizontal="center"/>
    </xf>
    <xf numFmtId="4" fontId="0" fillId="0" borderId="1" xfId="0" applyNumberFormat="1" applyBorder="1"/>
    <xf numFmtId="164" fontId="0" fillId="0" borderId="1" xfId="1" applyFont="1" applyBorder="1"/>
    <xf numFmtId="167" fontId="0" fillId="0" borderId="2" xfId="2" applyNumberFormat="1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4" fontId="0" fillId="0" borderId="36" xfId="0" applyNumberFormat="1" applyBorder="1"/>
    <xf numFmtId="164" fontId="0" fillId="0" borderId="36" xfId="1" applyFont="1" applyBorder="1"/>
    <xf numFmtId="167" fontId="0" fillId="0" borderId="37" xfId="2" applyNumberFormat="1" applyFont="1" applyBorder="1" applyAlignment="1">
      <alignment horizontal="center"/>
    </xf>
    <xf numFmtId="166" fontId="0" fillId="0" borderId="28" xfId="2" applyNumberFormat="1" applyFont="1" applyBorder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166" fontId="0" fillId="0" borderId="1" xfId="2" applyNumberFormat="1" applyFont="1" applyBorder="1"/>
    <xf numFmtId="166" fontId="0" fillId="0" borderId="2" xfId="2" applyNumberFormat="1" applyFont="1" applyBorder="1"/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F6" sqref="F6"/>
    </sheetView>
  </sheetViews>
  <sheetFormatPr baseColWidth="10" defaultRowHeight="15.75" x14ac:dyDescent="0.25"/>
  <cols>
    <col min="1" max="1" width="46.125" customWidth="1"/>
    <col min="2" max="3" width="9.5" customWidth="1"/>
    <col min="4" max="4" width="11.25" style="1" customWidth="1"/>
    <col min="5" max="5" width="10.875" customWidth="1"/>
  </cols>
  <sheetData>
    <row r="1" spans="1:11" s="61" customFormat="1" ht="20.25" x14ac:dyDescent="0.3">
      <c r="A1" s="60" t="s">
        <v>0</v>
      </c>
      <c r="D1" s="62"/>
    </row>
    <row r="2" spans="1:11" ht="19.5" thickBot="1" x14ac:dyDescent="0.35">
      <c r="A2" s="15"/>
    </row>
    <row r="3" spans="1:11" s="14" customFormat="1" ht="17.25" thickTop="1" thickBot="1" x14ac:dyDescent="0.3">
      <c r="A3" s="28" t="s">
        <v>1</v>
      </c>
      <c r="B3" s="110" t="s">
        <v>4</v>
      </c>
      <c r="C3" s="36" t="s">
        <v>2</v>
      </c>
      <c r="D3" s="110" t="s">
        <v>62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10" t="s">
        <v>9</v>
      </c>
    </row>
    <row r="4" spans="1:11" ht="17.25" thickTop="1" thickBot="1" x14ac:dyDescent="0.3">
      <c r="A4" s="56" t="s">
        <v>10</v>
      </c>
      <c r="B4" s="54">
        <v>1</v>
      </c>
      <c r="C4" s="54">
        <v>1.157</v>
      </c>
      <c r="D4" s="54">
        <v>3.3534000000000002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5">
        <v>0</v>
      </c>
    </row>
    <row r="5" spans="1:11" ht="17.25" thickTop="1" thickBot="1" x14ac:dyDescent="0.3"/>
    <row r="6" spans="1:11" s="14" customFormat="1" ht="17.25" thickTop="1" thickBot="1" x14ac:dyDescent="0.3">
      <c r="A6" s="28" t="s">
        <v>11</v>
      </c>
      <c r="B6" s="9">
        <v>1</v>
      </c>
      <c r="C6" s="79">
        <v>2</v>
      </c>
      <c r="D6" s="9">
        <v>3</v>
      </c>
      <c r="E6" s="9">
        <v>4</v>
      </c>
      <c r="F6" s="10">
        <v>5</v>
      </c>
      <c r="G6"/>
      <c r="H6"/>
      <c r="I6"/>
      <c r="J6"/>
      <c r="K6"/>
    </row>
    <row r="7" spans="1:11" ht="20.25" thickTop="1" thickBot="1" x14ac:dyDescent="0.35">
      <c r="A7" s="59" t="s">
        <v>12</v>
      </c>
      <c r="B7" s="107">
        <v>2.1000000000000001E-2</v>
      </c>
      <c r="C7" s="108">
        <v>1.9E-2</v>
      </c>
      <c r="D7" s="108">
        <v>1.7999999999999999E-2</v>
      </c>
      <c r="E7" s="108"/>
      <c r="F7" s="109"/>
    </row>
    <row r="8" spans="1:11" ht="19.5" thickTop="1" x14ac:dyDescent="0.3">
      <c r="A8" s="34"/>
      <c r="B8" s="1"/>
      <c r="D8"/>
    </row>
    <row r="9" spans="1:11" ht="20.25" x14ac:dyDescent="0.3">
      <c r="A9" s="63" t="s">
        <v>13</v>
      </c>
      <c r="D9" s="23"/>
    </row>
    <row r="10" spans="1:11" ht="16.5" thickBot="1" x14ac:dyDescent="0.3">
      <c r="A10" s="13"/>
      <c r="D10" s="23"/>
    </row>
    <row r="11" spans="1:11" s="14" customFormat="1" ht="17.25" thickTop="1" thickBot="1" x14ac:dyDescent="0.3">
      <c r="A11" s="28" t="s">
        <v>1</v>
      </c>
      <c r="B11" s="9" t="str">
        <f>B3</f>
        <v>EURO</v>
      </c>
      <c r="C11" s="9" t="str">
        <f t="shared" ref="C11:J11" si="0">C3</f>
        <v>USD</v>
      </c>
      <c r="D11" s="9" t="str">
        <f t="shared" si="0"/>
        <v>YEN</v>
      </c>
      <c r="E11" s="9" t="str">
        <f t="shared" si="0"/>
        <v>CAD</v>
      </c>
      <c r="F11" s="9" t="str">
        <f t="shared" si="0"/>
        <v>EURO</v>
      </c>
      <c r="G11" s="9" t="str">
        <f t="shared" si="0"/>
        <v>LIVRE</v>
      </c>
      <c r="H11" s="9" t="str">
        <f t="shared" si="0"/>
        <v>FLORIN</v>
      </c>
      <c r="I11" s="9" t="str">
        <f t="shared" si="0"/>
        <v>PESETA</v>
      </c>
      <c r="J11" s="9" t="str">
        <f t="shared" si="0"/>
        <v>LIRE</v>
      </c>
      <c r="K11" s="10" t="str">
        <f>K3</f>
        <v>ESCUDO</v>
      </c>
    </row>
    <row r="12" spans="1:11" ht="17.25" thickTop="1" thickBot="1" x14ac:dyDescent="0.3">
      <c r="A12" s="56" t="s">
        <v>10</v>
      </c>
      <c r="B12" s="54">
        <v>1</v>
      </c>
      <c r="C12" s="54">
        <f>C4</f>
        <v>1.157</v>
      </c>
      <c r="D12" s="54">
        <f>D4</f>
        <v>3.3534000000000002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5">
        <v>0</v>
      </c>
    </row>
    <row r="13" spans="1:11" ht="17.25" thickTop="1" thickBot="1" x14ac:dyDescent="0.3"/>
    <row r="14" spans="1:11" s="14" customFormat="1" ht="17.25" thickTop="1" thickBot="1" x14ac:dyDescent="0.3">
      <c r="A14" s="28" t="s">
        <v>14</v>
      </c>
      <c r="B14" s="10" t="s">
        <v>4</v>
      </c>
      <c r="C14"/>
      <c r="D14"/>
      <c r="E14"/>
      <c r="F14"/>
      <c r="G14"/>
      <c r="H14"/>
      <c r="I14"/>
      <c r="J14"/>
      <c r="K14"/>
    </row>
    <row r="15" spans="1:11" ht="20.25" thickTop="1" thickBot="1" x14ac:dyDescent="0.35">
      <c r="A15" s="85" t="s">
        <v>12</v>
      </c>
      <c r="B15" s="105">
        <v>1.7000000000000001E-2</v>
      </c>
    </row>
    <row r="16" spans="1:11" ht="19.5" thickBot="1" x14ac:dyDescent="0.35">
      <c r="A16" s="59" t="s">
        <v>15</v>
      </c>
      <c r="B16" s="106">
        <v>1.4999999999999999E-2</v>
      </c>
      <c r="D16"/>
    </row>
    <row r="17" ht="16.5" thickTop="1" x14ac:dyDescent="0.25"/>
  </sheetData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5" orientation="landscape" horizontalDpi="4294967292" verticalDpi="0" r:id="rId1"/>
  <headerFooter alignWithMargins="0">
    <oddHeader>&amp;CTaux de change - Taux de frais de couverture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9"/>
  <sheetViews>
    <sheetView zoomScaleNormal="100" workbookViewId="0">
      <selection activeCell="B1" sqref="B1"/>
    </sheetView>
  </sheetViews>
  <sheetFormatPr baseColWidth="10" defaultRowHeight="15.75" x14ac:dyDescent="0.25"/>
  <cols>
    <col min="1" max="1" width="32" style="1" customWidth="1"/>
    <col min="2" max="2" width="23" style="1" customWidth="1"/>
  </cols>
  <sheetData>
    <row r="2" spans="1:12" ht="18.75" x14ac:dyDescent="0.3">
      <c r="A2" s="34" t="s">
        <v>16</v>
      </c>
      <c r="B2" s="29"/>
    </row>
    <row r="3" spans="1:12" ht="19.5" thickBot="1" x14ac:dyDescent="0.35">
      <c r="A3" s="34"/>
      <c r="B3" s="29"/>
    </row>
    <row r="4" spans="1:12" ht="17.25" thickTop="1" thickBot="1" x14ac:dyDescent="0.3">
      <c r="A4" s="6" t="s">
        <v>17</v>
      </c>
      <c r="B4" s="9" t="s">
        <v>18</v>
      </c>
      <c r="C4" s="9" t="str">
        <f>Param!B3</f>
        <v>EURO</v>
      </c>
      <c r="D4" s="9" t="str">
        <f>Param!C3</f>
        <v>USD</v>
      </c>
      <c r="E4" s="9" t="str">
        <f>Param!D3</f>
        <v>YEN</v>
      </c>
      <c r="F4" s="9" t="str">
        <f>Param!E3</f>
        <v>CAD</v>
      </c>
      <c r="G4" s="9" t="str">
        <f>Param!F3</f>
        <v>EURO</v>
      </c>
      <c r="H4" s="9" t="str">
        <f>Param!G3</f>
        <v>LIVRE</v>
      </c>
      <c r="I4" s="9" t="str">
        <f>Param!H3</f>
        <v>FLORIN</v>
      </c>
      <c r="J4" s="9" t="str">
        <f>Param!I3</f>
        <v>PESETA</v>
      </c>
      <c r="K4" s="9" t="str">
        <f>Param!J3</f>
        <v>LIRE</v>
      </c>
      <c r="L4" s="9" t="str">
        <f>Param!K3</f>
        <v>ESCUDO</v>
      </c>
    </row>
    <row r="5" spans="1:12" ht="16.5" thickTop="1" x14ac:dyDescent="0.25">
      <c r="A5" s="7" t="s">
        <v>19</v>
      </c>
      <c r="B5" s="111" t="s">
        <v>4</v>
      </c>
      <c r="C5" s="30"/>
      <c r="D5" s="4"/>
      <c r="E5" s="5"/>
      <c r="F5" s="5"/>
      <c r="G5" s="5"/>
      <c r="H5" s="5"/>
      <c r="I5" s="5"/>
      <c r="J5" s="5"/>
      <c r="K5" s="5"/>
      <c r="L5" s="5"/>
    </row>
    <row r="6" spans="1:12" x14ac:dyDescent="0.25">
      <c r="A6" s="7" t="s">
        <v>20</v>
      </c>
      <c r="B6" s="111" t="s">
        <v>62</v>
      </c>
      <c r="C6" s="30"/>
      <c r="D6" s="4"/>
      <c r="E6" s="5"/>
      <c r="F6" s="5"/>
      <c r="G6" s="5"/>
      <c r="H6" s="5"/>
      <c r="I6" s="5"/>
      <c r="J6" s="5"/>
      <c r="K6" s="5"/>
      <c r="L6" s="5"/>
    </row>
    <row r="7" spans="1:12" x14ac:dyDescent="0.25">
      <c r="A7" s="7" t="s">
        <v>21</v>
      </c>
      <c r="B7" s="20" t="s">
        <v>2</v>
      </c>
      <c r="C7" s="30"/>
      <c r="D7" s="4"/>
      <c r="E7" s="5"/>
      <c r="F7" s="5"/>
      <c r="G7" s="5"/>
      <c r="H7" s="5"/>
      <c r="I7" s="5"/>
      <c r="J7" s="5"/>
      <c r="K7" s="5"/>
      <c r="L7" s="5"/>
    </row>
    <row r="8" spans="1:12" x14ac:dyDescent="0.25">
      <c r="A8" s="7" t="s">
        <v>22</v>
      </c>
      <c r="B8" s="111" t="s">
        <v>4</v>
      </c>
      <c r="C8" s="30"/>
      <c r="D8" s="4"/>
      <c r="E8" s="5"/>
      <c r="F8" s="5"/>
      <c r="G8" s="5"/>
      <c r="H8" s="5"/>
      <c r="I8" s="5"/>
      <c r="J8" s="5"/>
      <c r="K8" s="5"/>
      <c r="L8" s="5"/>
    </row>
    <row r="9" spans="1:12" ht="16.5" thickBot="1" x14ac:dyDescent="0.3">
      <c r="A9" s="8" t="s">
        <v>23</v>
      </c>
      <c r="B9" s="21" t="s">
        <v>2</v>
      </c>
      <c r="C9" s="22"/>
      <c r="D9" s="2"/>
      <c r="E9" s="3"/>
      <c r="F9" s="3"/>
      <c r="G9" s="3"/>
      <c r="H9" s="3"/>
      <c r="I9" s="3"/>
      <c r="J9" s="3"/>
      <c r="K9" s="3"/>
      <c r="L9" s="3"/>
    </row>
    <row r="10" spans="1:12" ht="16.5" thickTop="1" x14ac:dyDescent="0.25">
      <c r="A10" s="11"/>
      <c r="B10" s="11"/>
      <c r="C10" s="27"/>
      <c r="D10" s="12"/>
      <c r="E10" s="12"/>
    </row>
    <row r="11" spans="1:12" ht="18.75" x14ac:dyDescent="0.3">
      <c r="A11" s="35" t="s">
        <v>24</v>
      </c>
      <c r="B11" s="35"/>
      <c r="C11" s="27"/>
      <c r="D11" s="12"/>
      <c r="E11" s="12"/>
    </row>
    <row r="12" spans="1:12" ht="19.5" thickBot="1" x14ac:dyDescent="0.35">
      <c r="A12" s="35"/>
      <c r="B12" s="35"/>
      <c r="C12" s="27"/>
      <c r="D12" s="12"/>
      <c r="E12" s="12"/>
    </row>
    <row r="13" spans="1:12" ht="17.25" thickTop="1" thickBot="1" x14ac:dyDescent="0.3">
      <c r="A13" s="6" t="s">
        <v>25</v>
      </c>
      <c r="B13" s="9" t="s">
        <v>18</v>
      </c>
      <c r="C13" s="9" t="str">
        <f>Param!B3</f>
        <v>EURO</v>
      </c>
      <c r="D13" s="9" t="str">
        <f>Param!C3</f>
        <v>USD</v>
      </c>
      <c r="E13" s="9" t="str">
        <f>Param!D3</f>
        <v>YEN</v>
      </c>
      <c r="F13" s="9" t="str">
        <f>Param!E3</f>
        <v>CAD</v>
      </c>
      <c r="G13" s="9" t="str">
        <f>Param!F3</f>
        <v>EURO</v>
      </c>
      <c r="H13" s="9" t="str">
        <f>Param!G3</f>
        <v>LIVRE</v>
      </c>
      <c r="I13" s="9" t="str">
        <f>Param!H3</f>
        <v>FLORIN</v>
      </c>
      <c r="J13" s="9" t="str">
        <f>Param!I3</f>
        <v>PESETA</v>
      </c>
      <c r="K13" s="9" t="str">
        <f>Param!J3</f>
        <v>LIRE</v>
      </c>
      <c r="L13" s="9" t="str">
        <f>Param!K3</f>
        <v>ESCUDO</v>
      </c>
    </row>
    <row r="14" spans="1:12" ht="16.5" thickTop="1" x14ac:dyDescent="0.25">
      <c r="A14" s="7" t="s">
        <v>19</v>
      </c>
      <c r="B14" s="20" t="str">
        <f>B5</f>
        <v>EURO</v>
      </c>
      <c r="C14" s="30"/>
      <c r="D14" s="4"/>
      <c r="E14" s="5"/>
      <c r="F14" s="5"/>
      <c r="G14" s="5"/>
      <c r="H14" s="5"/>
      <c r="I14" s="5"/>
      <c r="J14" s="5"/>
      <c r="K14" s="5">
        <v>0</v>
      </c>
      <c r="L14" s="5">
        <v>0</v>
      </c>
    </row>
    <row r="15" spans="1:12" x14ac:dyDescent="0.25">
      <c r="A15" s="7" t="s">
        <v>20</v>
      </c>
      <c r="B15" s="20" t="str">
        <f>B6</f>
        <v>YEN</v>
      </c>
      <c r="C15" s="30"/>
      <c r="D15" s="4"/>
      <c r="E15" s="5"/>
      <c r="F15" s="5"/>
      <c r="G15" s="5"/>
      <c r="H15" s="5"/>
      <c r="I15" s="5"/>
      <c r="J15" s="5"/>
      <c r="K15" s="5">
        <v>0</v>
      </c>
      <c r="L15" s="5">
        <v>0</v>
      </c>
    </row>
    <row r="16" spans="1:12" x14ac:dyDescent="0.25">
      <c r="A16" s="7" t="s">
        <v>21</v>
      </c>
      <c r="B16" s="20" t="str">
        <f>B7</f>
        <v>USD</v>
      </c>
      <c r="C16" s="30"/>
      <c r="D16" s="4"/>
      <c r="E16" s="5"/>
      <c r="F16" s="5"/>
      <c r="G16" s="5"/>
      <c r="H16" s="5"/>
      <c r="I16" s="5"/>
      <c r="J16" s="5"/>
      <c r="K16" s="5">
        <v>0</v>
      </c>
      <c r="L16" s="5">
        <v>0</v>
      </c>
    </row>
    <row r="17" spans="1:12" x14ac:dyDescent="0.25">
      <c r="A17" s="7" t="s">
        <v>22</v>
      </c>
      <c r="B17" s="20" t="str">
        <f>B8</f>
        <v>EURO</v>
      </c>
      <c r="C17" s="30"/>
      <c r="D17" s="4"/>
      <c r="E17" s="5"/>
      <c r="F17" s="5"/>
      <c r="G17" s="5"/>
      <c r="H17" s="5"/>
      <c r="I17" s="5"/>
      <c r="J17" s="5"/>
      <c r="K17" s="5">
        <v>0</v>
      </c>
      <c r="L17" s="5">
        <v>0</v>
      </c>
    </row>
    <row r="18" spans="1:12" ht="16.5" thickBot="1" x14ac:dyDescent="0.3">
      <c r="A18" s="8" t="s">
        <v>23</v>
      </c>
      <c r="B18" s="21" t="str">
        <f>B9</f>
        <v>USD</v>
      </c>
      <c r="C18" s="22"/>
      <c r="D18" s="2"/>
      <c r="E18" s="3"/>
      <c r="F18" s="3"/>
      <c r="G18" s="3"/>
      <c r="H18" s="3"/>
      <c r="I18" s="3"/>
      <c r="J18" s="3"/>
      <c r="K18" s="3">
        <v>0</v>
      </c>
      <c r="L18" s="3">
        <v>0</v>
      </c>
    </row>
    <row r="19" spans="1:12" ht="16.5" thickTop="1" x14ac:dyDescent="0.25"/>
    <row r="20" spans="1:12" ht="18.75" x14ac:dyDescent="0.3">
      <c r="A20" s="34" t="s">
        <v>26</v>
      </c>
      <c r="B20" s="29"/>
    </row>
    <row r="21" spans="1:12" ht="19.5" thickBot="1" x14ac:dyDescent="0.35">
      <c r="A21" s="34"/>
      <c r="B21" s="29"/>
    </row>
    <row r="22" spans="1:12" ht="17.25" thickTop="1" thickBot="1" x14ac:dyDescent="0.3">
      <c r="A22" s="6" t="s">
        <v>17</v>
      </c>
      <c r="B22" s="9" t="s">
        <v>18</v>
      </c>
      <c r="C22" s="9" t="str">
        <f>Param!B3</f>
        <v>EURO</v>
      </c>
      <c r="D22" s="9" t="str">
        <f>Param!C3</f>
        <v>USD</v>
      </c>
      <c r="E22" s="9" t="str">
        <f>Param!D3</f>
        <v>YEN</v>
      </c>
      <c r="F22" s="9" t="str">
        <f>Param!E3</f>
        <v>CAD</v>
      </c>
      <c r="G22" s="9" t="str">
        <f>Param!F3</f>
        <v>EURO</v>
      </c>
      <c r="H22" s="9" t="str">
        <f>Param!G3</f>
        <v>LIVRE</v>
      </c>
      <c r="I22" s="9" t="str">
        <f>Param!H3</f>
        <v>FLORIN</v>
      </c>
      <c r="J22" s="9" t="str">
        <f>Param!I3</f>
        <v>PESETA</v>
      </c>
      <c r="K22" s="9" t="str">
        <f>Param!J3</f>
        <v>LIRE</v>
      </c>
      <c r="L22" s="9" t="str">
        <f>Param!K3</f>
        <v>ESCUDO</v>
      </c>
    </row>
    <row r="23" spans="1:12" ht="16.5" thickTop="1" x14ac:dyDescent="0.25">
      <c r="A23" s="7" t="s">
        <v>19</v>
      </c>
      <c r="B23" s="20" t="str">
        <f>B5</f>
        <v>EURO</v>
      </c>
      <c r="C23" s="4"/>
      <c r="D23" s="4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7" t="s">
        <v>20</v>
      </c>
      <c r="B24" s="20" t="str">
        <f>B6</f>
        <v>YEN</v>
      </c>
      <c r="C24" s="4"/>
      <c r="D24" s="4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7" t="s">
        <v>21</v>
      </c>
      <c r="B25" s="20" t="str">
        <f>B7</f>
        <v>USD</v>
      </c>
      <c r="C25" s="4"/>
      <c r="D25" s="4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7" t="s">
        <v>22</v>
      </c>
      <c r="B26" s="20" t="str">
        <f>B8</f>
        <v>EURO</v>
      </c>
      <c r="C26" s="4"/>
      <c r="D26" s="4"/>
      <c r="E26" s="5"/>
      <c r="F26" s="5"/>
      <c r="G26" s="5"/>
      <c r="H26" s="5"/>
      <c r="I26" s="5"/>
      <c r="J26" s="5"/>
      <c r="K26" s="5"/>
      <c r="L26" s="5"/>
    </row>
    <row r="27" spans="1:12" ht="16.5" thickBot="1" x14ac:dyDescent="0.3">
      <c r="A27" s="8" t="s">
        <v>23</v>
      </c>
      <c r="B27" s="21" t="str">
        <f>B9</f>
        <v>USD</v>
      </c>
      <c r="C27" s="2"/>
      <c r="D27" s="2"/>
      <c r="E27" s="3"/>
      <c r="F27" s="3"/>
      <c r="G27" s="3"/>
      <c r="H27" s="3"/>
      <c r="I27" s="3"/>
      <c r="J27" s="3"/>
      <c r="K27" s="3"/>
      <c r="L27" s="3"/>
    </row>
    <row r="28" spans="1:12" ht="17.25" thickTop="1" thickBot="1" x14ac:dyDescent="0.3">
      <c r="A28" s="8" t="s">
        <v>27</v>
      </c>
      <c r="B28" s="21" t="s">
        <v>28</v>
      </c>
      <c r="C28" s="2"/>
      <c r="D28" s="2"/>
      <c r="E28" s="3"/>
      <c r="F28" s="3"/>
      <c r="G28" s="3"/>
      <c r="H28" s="3"/>
      <c r="I28" s="3"/>
      <c r="J28" s="3"/>
      <c r="K28" s="3"/>
      <c r="L28" s="3"/>
    </row>
    <row r="29" spans="1:12" ht="16.5" thickTop="1" x14ac:dyDescent="0.25"/>
  </sheetData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75" orientation="landscape" horizontalDpi="4294967292" verticalDpi="0" r:id="rId1"/>
  <headerFooter alignWithMargins="0">
    <oddHeader>&amp;CCalcul des soldes bancaires en devises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tabSelected="1" zoomScaleNormal="100" workbookViewId="0">
      <selection activeCell="B1" sqref="B1"/>
    </sheetView>
  </sheetViews>
  <sheetFormatPr baseColWidth="10" defaultRowHeight="15.75" x14ac:dyDescent="0.25"/>
  <cols>
    <col min="1" max="1" width="11.5" customWidth="1"/>
    <col min="2" max="2" width="16.25" customWidth="1"/>
    <col min="3" max="3" width="18.75" customWidth="1"/>
    <col min="4" max="4" width="10.25" customWidth="1"/>
    <col min="5" max="5" width="11.5" customWidth="1"/>
    <col min="6" max="12" width="10.25" customWidth="1"/>
    <col min="13" max="13" width="17.25" customWidth="1"/>
    <col min="14" max="14" width="15.5" customWidth="1"/>
    <col min="15" max="15" width="15.75" customWidth="1"/>
  </cols>
  <sheetData>
    <row r="2" spans="1:15" s="81" customFormat="1" ht="20.25" x14ac:dyDescent="0.3">
      <c r="A2" s="81" t="s">
        <v>29</v>
      </c>
    </row>
    <row r="3" spans="1:15" ht="16.5" thickBot="1" x14ac:dyDescent="0.3"/>
    <row r="4" spans="1:15" ht="17.25" thickTop="1" thickBot="1" x14ac:dyDescent="0.3">
      <c r="A4" s="24" t="s">
        <v>30</v>
      </c>
      <c r="B4" s="75" t="s">
        <v>31</v>
      </c>
      <c r="C4" s="64" t="s">
        <v>32</v>
      </c>
      <c r="D4" s="80" t="s">
        <v>33</v>
      </c>
      <c r="E4" s="25"/>
      <c r="F4" s="25"/>
      <c r="G4" s="25"/>
      <c r="H4" s="25"/>
      <c r="I4" s="25"/>
      <c r="J4" s="25"/>
      <c r="K4" s="25"/>
      <c r="L4" s="25"/>
      <c r="M4" s="26"/>
      <c r="N4" s="16" t="s">
        <v>34</v>
      </c>
      <c r="O4" s="17" t="s">
        <v>35</v>
      </c>
    </row>
    <row r="5" spans="1:15" ht="16.5" thickBot="1" x14ac:dyDescent="0.3">
      <c r="A5" s="8" t="s">
        <v>36</v>
      </c>
      <c r="B5" s="76" t="s">
        <v>37</v>
      </c>
      <c r="C5" s="21" t="s">
        <v>38</v>
      </c>
      <c r="D5" s="58" t="str">
        <f>Param!B$3</f>
        <v>EURO</v>
      </c>
      <c r="E5" s="58" t="str">
        <f>Param!C$3</f>
        <v>USD</v>
      </c>
      <c r="F5" s="58" t="str">
        <f>Param!D$3</f>
        <v>YEN</v>
      </c>
      <c r="G5" s="58" t="str">
        <f>Param!E$3</f>
        <v>CAD</v>
      </c>
      <c r="H5" s="58" t="str">
        <f>Param!F$3</f>
        <v>EURO</v>
      </c>
      <c r="I5" s="58" t="str">
        <f>Param!G$3</f>
        <v>LIVRE</v>
      </c>
      <c r="J5" s="58" t="str">
        <f>Param!H$3</f>
        <v>FLORIN</v>
      </c>
      <c r="K5" s="58" t="str">
        <f>Param!I$3</f>
        <v>PESETA</v>
      </c>
      <c r="L5" s="58" t="str">
        <f>Param!J$3</f>
        <v>LIRE</v>
      </c>
      <c r="M5" s="66" t="str">
        <f>Param!K$3</f>
        <v>ESCUDO</v>
      </c>
      <c r="N5" s="18" t="s">
        <v>38</v>
      </c>
      <c r="O5" s="19" t="s">
        <v>38</v>
      </c>
    </row>
    <row r="6" spans="1:15" ht="16.5" thickTop="1" x14ac:dyDescent="0.25">
      <c r="A6" s="67" t="str">
        <f>soldes!$A$23</f>
        <v>N°1</v>
      </c>
      <c r="B6" s="77" t="str">
        <f>soldes!$B$5</f>
        <v>EURO</v>
      </c>
      <c r="C6" s="20" t="s">
        <v>39</v>
      </c>
      <c r="D6" s="4"/>
      <c r="E6" s="4"/>
      <c r="F6" s="4"/>
      <c r="G6" s="4"/>
      <c r="H6" s="4"/>
      <c r="I6" s="4"/>
      <c r="J6" s="4"/>
      <c r="K6" s="4"/>
      <c r="L6" s="4"/>
      <c r="M6" s="4"/>
      <c r="N6" s="31">
        <f>SUMPRODUCT(Param!$B$4:$K$4,Couverture!$D6:$M6)</f>
        <v>0</v>
      </c>
      <c r="O6" s="32">
        <f>Param!B$7*N6</f>
        <v>0</v>
      </c>
    </row>
    <row r="7" spans="1:15" ht="16.5" thickBot="1" x14ac:dyDescent="0.3">
      <c r="A7" s="68"/>
      <c r="B7" s="78" t="str">
        <f>B6</f>
        <v>EURO</v>
      </c>
      <c r="C7" s="69" t="s">
        <v>40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31">
        <f>SUMPRODUCT(Param!$B$4:$K$4,Couverture!$D7:$M7)</f>
        <v>0</v>
      </c>
      <c r="O7" s="32">
        <f>Param!B$7*N7</f>
        <v>0</v>
      </c>
    </row>
    <row r="8" spans="1:15" x14ac:dyDescent="0.25">
      <c r="A8" s="7" t="str">
        <f>soldes!$A$24</f>
        <v>N°2</v>
      </c>
      <c r="B8" s="77" t="str">
        <f>soldes!$B$6</f>
        <v>YEN</v>
      </c>
      <c r="C8" s="20" t="str">
        <f>C6</f>
        <v>Achat à terme</v>
      </c>
      <c r="D8" s="4"/>
      <c r="E8" s="4"/>
      <c r="F8" s="4"/>
      <c r="G8" s="4"/>
      <c r="H8" s="4"/>
      <c r="I8" s="4"/>
      <c r="J8" s="4"/>
      <c r="K8" s="4"/>
      <c r="L8" s="4"/>
      <c r="M8" s="4"/>
      <c r="N8" s="31">
        <f>SUMPRODUCT(Param!$B$4:$K$4,Couverture!$D8:$M8)</f>
        <v>0</v>
      </c>
      <c r="O8" s="32">
        <f>Param!C$7*N8</f>
        <v>0</v>
      </c>
    </row>
    <row r="9" spans="1:15" ht="16.5" thickBot="1" x14ac:dyDescent="0.3">
      <c r="A9" s="73"/>
      <c r="B9" s="78" t="str">
        <f>B8</f>
        <v>YEN</v>
      </c>
      <c r="C9" s="69" t="str">
        <f>C7</f>
        <v>Vente à terme</v>
      </c>
      <c r="D9" s="70"/>
      <c r="E9" s="70"/>
      <c r="F9" s="70"/>
      <c r="G9" s="70"/>
      <c r="H9" s="70"/>
      <c r="I9" s="70"/>
      <c r="J9" s="70"/>
      <c r="K9" s="70"/>
      <c r="L9" s="70"/>
      <c r="M9" s="70"/>
      <c r="N9" s="31">
        <f>SUMPRODUCT(Param!$B$4:$K$4,Couverture!$D9:$M9)</f>
        <v>0</v>
      </c>
      <c r="O9" s="32">
        <f>Param!C$7*N9</f>
        <v>0</v>
      </c>
    </row>
    <row r="10" spans="1:15" x14ac:dyDescent="0.25">
      <c r="A10" s="7" t="str">
        <f>soldes!$A$25</f>
        <v>N°3</v>
      </c>
      <c r="B10" s="77" t="str">
        <f>soldes!$B$7</f>
        <v>USD</v>
      </c>
      <c r="C10" s="20" t="s">
        <v>39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31">
        <f>SUMPRODUCT(Param!$B$4:$K$4,Couverture!$D10:$M10)</f>
        <v>0</v>
      </c>
      <c r="O10" s="32">
        <f>Param!D$7*N10</f>
        <v>0</v>
      </c>
    </row>
    <row r="11" spans="1:15" ht="16.5" thickBot="1" x14ac:dyDescent="0.3">
      <c r="A11" s="73"/>
      <c r="B11" s="78" t="str">
        <f>B10</f>
        <v>USD</v>
      </c>
      <c r="C11" s="69" t="s">
        <v>40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31">
        <f>SUMPRODUCT(Param!$B$4:$K$4,Couverture!$D11:$M11)</f>
        <v>0</v>
      </c>
      <c r="O11" s="32">
        <f>Param!D$7*N11</f>
        <v>0</v>
      </c>
    </row>
    <row r="12" spans="1:15" x14ac:dyDescent="0.25">
      <c r="A12" s="7" t="str">
        <f>soldes!$A$26</f>
        <v>N°4</v>
      </c>
      <c r="B12" s="77" t="str">
        <f>soldes!$B$8</f>
        <v>EURO</v>
      </c>
      <c r="C12" s="20" t="s">
        <v>39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31">
        <f>SUMPRODUCT(Param!$B$4:$K$4,Couverture!$D12:$M12)</f>
        <v>0</v>
      </c>
      <c r="O12" s="32">
        <f>Param!E$7*N12</f>
        <v>0</v>
      </c>
    </row>
    <row r="13" spans="1:15" ht="16.5" thickBot="1" x14ac:dyDescent="0.3">
      <c r="A13" s="73"/>
      <c r="B13" s="78" t="str">
        <f>B12</f>
        <v>EURO</v>
      </c>
      <c r="C13" s="69" t="s">
        <v>40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31">
        <f>SUMPRODUCT(Param!$B$4:$K$4,Couverture!$D13:$M13)</f>
        <v>0</v>
      </c>
      <c r="O13" s="32">
        <f>Param!E$7*N13</f>
        <v>0</v>
      </c>
    </row>
    <row r="14" spans="1:15" x14ac:dyDescent="0.25">
      <c r="A14" s="7" t="str">
        <f>soldes!$A$27</f>
        <v>N°5</v>
      </c>
      <c r="B14" s="77" t="str">
        <f>soldes!$B$9</f>
        <v>USD</v>
      </c>
      <c r="C14" s="20" t="s">
        <v>39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31">
        <f>SUMPRODUCT(Param!$B$4:$K$4,Couverture!$D14:$M14)</f>
        <v>0</v>
      </c>
      <c r="O14" s="32">
        <f>Param!F$7*N14</f>
        <v>0</v>
      </c>
    </row>
    <row r="15" spans="1:15" ht="16.5" thickBot="1" x14ac:dyDescent="0.3">
      <c r="A15" s="8"/>
      <c r="B15" s="76" t="str">
        <f>B14</f>
        <v>USD</v>
      </c>
      <c r="C15" s="21" t="s">
        <v>40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31">
        <f>SUMPRODUCT(Param!$B$4:$K$4,Couverture!$D15:$M15)</f>
        <v>0</v>
      </c>
      <c r="O15" s="32">
        <f>Param!F$7*N15</f>
        <v>0</v>
      </c>
    </row>
    <row r="16" spans="1:15" ht="17.25" thickTop="1" thickBot="1" x14ac:dyDescent="0.3">
      <c r="A16" s="8" t="s">
        <v>27</v>
      </c>
      <c r="B16" s="76" t="str">
        <f>Param!$B$14</f>
        <v>EURO</v>
      </c>
      <c r="C16" s="21" t="s">
        <v>28</v>
      </c>
      <c r="D16" s="22" t="s">
        <v>28</v>
      </c>
      <c r="E16" s="22" t="s">
        <v>28</v>
      </c>
      <c r="F16" s="22" t="s">
        <v>28</v>
      </c>
      <c r="G16" s="22" t="s">
        <v>28</v>
      </c>
      <c r="H16" s="22" t="s">
        <v>28</v>
      </c>
      <c r="I16" s="22" t="s">
        <v>28</v>
      </c>
      <c r="J16" s="22" t="s">
        <v>28</v>
      </c>
      <c r="K16" s="22" t="s">
        <v>28</v>
      </c>
      <c r="L16" s="22" t="s">
        <v>28</v>
      </c>
      <c r="M16" s="19" t="s">
        <v>28</v>
      </c>
      <c r="N16" s="52">
        <f t="shared" ref="N16:O16" si="0">SUM(N6:N15)</f>
        <v>0</v>
      </c>
      <c r="O16" s="53">
        <f t="shared" si="0"/>
        <v>0</v>
      </c>
    </row>
    <row r="17" spans="1:15" ht="16.5" thickTop="1" x14ac:dyDescent="0.25"/>
    <row r="19" spans="1:15" s="60" customFormat="1" ht="20.25" x14ac:dyDescent="0.3">
      <c r="A19" s="60" t="s">
        <v>41</v>
      </c>
    </row>
    <row r="20" spans="1:15" ht="16.5" thickBot="1" x14ac:dyDescent="0.3"/>
    <row r="21" spans="1:15" ht="17.25" thickTop="1" thickBot="1" x14ac:dyDescent="0.3">
      <c r="A21" s="24" t="s">
        <v>30</v>
      </c>
      <c r="B21" s="75" t="s">
        <v>31</v>
      </c>
      <c r="C21" s="64" t="s">
        <v>32</v>
      </c>
      <c r="D21" s="74" t="s">
        <v>42</v>
      </c>
      <c r="E21" s="25"/>
      <c r="F21" s="25"/>
      <c r="G21" s="25"/>
      <c r="H21" s="25"/>
      <c r="I21" s="25"/>
      <c r="J21" s="25"/>
      <c r="K21" s="25"/>
      <c r="L21" s="25"/>
      <c r="M21" s="26"/>
      <c r="N21" s="16" t="s">
        <v>34</v>
      </c>
      <c r="O21" s="17" t="s">
        <v>43</v>
      </c>
    </row>
    <row r="22" spans="1:15" ht="16.5" thickBot="1" x14ac:dyDescent="0.3">
      <c r="A22" s="8" t="s">
        <v>36</v>
      </c>
      <c r="B22" s="76" t="s">
        <v>37</v>
      </c>
      <c r="C22" s="21" t="s">
        <v>38</v>
      </c>
      <c r="D22" s="58" t="str">
        <f>Param!B$3</f>
        <v>EURO</v>
      </c>
      <c r="E22" s="58" t="str">
        <f>Param!C$3</f>
        <v>USD</v>
      </c>
      <c r="F22" s="58" t="str">
        <f>Param!D$3</f>
        <v>YEN</v>
      </c>
      <c r="G22" s="58" t="str">
        <f>Param!E$3</f>
        <v>CAD</v>
      </c>
      <c r="H22" s="58" t="str">
        <f>Param!F$3</f>
        <v>EURO</v>
      </c>
      <c r="I22" s="58" t="str">
        <f>Param!G$3</f>
        <v>LIVRE</v>
      </c>
      <c r="J22" s="58" t="str">
        <f>Param!H$3</f>
        <v>FLORIN</v>
      </c>
      <c r="K22" s="58" t="str">
        <f>Param!I$3</f>
        <v>PESETA</v>
      </c>
      <c r="L22" s="58" t="str">
        <f>Param!J$3</f>
        <v>LIRE</v>
      </c>
      <c r="M22" s="66" t="str">
        <f>Param!K$3</f>
        <v>ESCUDO</v>
      </c>
      <c r="N22" s="18" t="s">
        <v>38</v>
      </c>
      <c r="O22" s="19" t="s">
        <v>38</v>
      </c>
    </row>
    <row r="23" spans="1:15" ht="16.5" thickTop="1" x14ac:dyDescent="0.25">
      <c r="A23" s="67" t="str">
        <f>soldes!$A$23</f>
        <v>N°1</v>
      </c>
      <c r="B23" s="77" t="str">
        <f>soldes!$B$5</f>
        <v>EURO</v>
      </c>
      <c r="C23" s="20" t="s">
        <v>39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31">
        <f>SUMPRODUCT(Param!$B$4:$K$4,Couverture!$D23:$M23)</f>
        <v>0</v>
      </c>
      <c r="O23" s="32">
        <f>Param!$B$16*N23</f>
        <v>0</v>
      </c>
    </row>
    <row r="24" spans="1:15" ht="16.5" thickBot="1" x14ac:dyDescent="0.3">
      <c r="A24" s="68" t="s">
        <v>44</v>
      </c>
      <c r="B24" s="78" t="str">
        <f>B23</f>
        <v>EURO</v>
      </c>
      <c r="C24" s="69" t="s">
        <v>40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1">
        <f>SUMPRODUCT(Param!$B$4:$K$4,Couverture!$D24:$M24)</f>
        <v>0</v>
      </c>
      <c r="O24" s="72">
        <f>Param!$B$16*N24</f>
        <v>0</v>
      </c>
    </row>
    <row r="25" spans="1:15" x14ac:dyDescent="0.25">
      <c r="A25" s="7" t="str">
        <f>soldes!$A$24</f>
        <v>N°2</v>
      </c>
      <c r="B25" s="77" t="str">
        <f>soldes!$B$6</f>
        <v>YEN</v>
      </c>
      <c r="C25" s="20" t="str">
        <f>C23</f>
        <v>Achat à terme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31">
        <f>SUMPRODUCT(Param!$B$4:$K$4,Couverture!$D25:$M25)</f>
        <v>0</v>
      </c>
      <c r="O25" s="32">
        <f>Param!$B$16*N25</f>
        <v>0</v>
      </c>
    </row>
    <row r="26" spans="1:15" ht="16.5" thickBot="1" x14ac:dyDescent="0.3">
      <c r="A26" s="73" t="s">
        <v>44</v>
      </c>
      <c r="B26" s="78" t="str">
        <f>B25</f>
        <v>YEN</v>
      </c>
      <c r="C26" s="69" t="str">
        <f>C24</f>
        <v>Vente à terme</v>
      </c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1">
        <f>SUMPRODUCT(Param!$B$4:$K$4,Couverture!$D26:$M26)</f>
        <v>0</v>
      </c>
      <c r="O26" s="72">
        <f>Param!$B$16*N26</f>
        <v>0</v>
      </c>
    </row>
    <row r="27" spans="1:15" x14ac:dyDescent="0.25">
      <c r="A27" s="7" t="str">
        <f>soldes!$A$25</f>
        <v>N°3</v>
      </c>
      <c r="B27" s="77" t="str">
        <f>soldes!$B$7</f>
        <v>USD</v>
      </c>
      <c r="C27" s="20" t="s">
        <v>39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31">
        <f>SUMPRODUCT(Param!$B$4:$K$4,Couverture!$D27:$M27)</f>
        <v>0</v>
      </c>
      <c r="O27" s="32">
        <f>Param!$B$16*N27</f>
        <v>0</v>
      </c>
    </row>
    <row r="28" spans="1:15" ht="16.5" thickBot="1" x14ac:dyDescent="0.3">
      <c r="A28" s="73" t="s">
        <v>44</v>
      </c>
      <c r="B28" s="78" t="str">
        <f>B27</f>
        <v>USD</v>
      </c>
      <c r="C28" s="69" t="s">
        <v>40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SUMPRODUCT(Param!$B$4:$K$4,Couverture!$D28:$M28)</f>
        <v>0</v>
      </c>
      <c r="O28" s="72">
        <f>Param!$B$16*N28</f>
        <v>0</v>
      </c>
    </row>
    <row r="29" spans="1:15" x14ac:dyDescent="0.25">
      <c r="A29" s="7" t="str">
        <f>soldes!$A$26</f>
        <v>N°4</v>
      </c>
      <c r="B29" s="77" t="str">
        <f>soldes!$B$8</f>
        <v>EURO</v>
      </c>
      <c r="C29" s="20" t="s">
        <v>39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31">
        <f>SUMPRODUCT(Param!$B$4:$K$4,Couverture!$D29:$M29)</f>
        <v>0</v>
      </c>
      <c r="O29" s="32">
        <f>Param!$B$16*N29</f>
        <v>0</v>
      </c>
    </row>
    <row r="30" spans="1:15" ht="16.5" thickBot="1" x14ac:dyDescent="0.3">
      <c r="A30" s="73" t="s">
        <v>44</v>
      </c>
      <c r="B30" s="78" t="str">
        <f>B29</f>
        <v>EURO</v>
      </c>
      <c r="C30" s="69" t="s">
        <v>40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1">
        <f>SUMPRODUCT(Param!$B$4:$K$4,Couverture!$D30:$M30)</f>
        <v>0</v>
      </c>
      <c r="O30" s="72">
        <f>Param!$B$16*N30</f>
        <v>0</v>
      </c>
    </row>
    <row r="31" spans="1:15" x14ac:dyDescent="0.25">
      <c r="A31" s="7" t="str">
        <f>soldes!$A$27</f>
        <v>N°5</v>
      </c>
      <c r="B31" s="77" t="str">
        <f>soldes!$B$9</f>
        <v>USD</v>
      </c>
      <c r="C31" s="20" t="s">
        <v>39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31">
        <f>SUMPRODUCT(Param!$B$4:$K$4,Couverture!$D31:$M31)</f>
        <v>0</v>
      </c>
      <c r="O31" s="32">
        <f>Param!$B$16*N31</f>
        <v>0</v>
      </c>
    </row>
    <row r="32" spans="1:15" ht="16.5" thickBot="1" x14ac:dyDescent="0.3">
      <c r="A32" s="8" t="s">
        <v>44</v>
      </c>
      <c r="B32" s="76" t="str">
        <f>B31</f>
        <v>USD</v>
      </c>
      <c r="C32" s="21" t="s">
        <v>40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31">
        <f>SUMPRODUCT(Param!$B$4:$K$4,Couverture!$D32:$M32)</f>
        <v>0</v>
      </c>
      <c r="O32" s="32">
        <f>Param!$B$16*N32</f>
        <v>0</v>
      </c>
    </row>
    <row r="33" spans="1:15" ht="17.25" thickTop="1" thickBot="1" x14ac:dyDescent="0.3">
      <c r="A33" s="8" t="s">
        <v>27</v>
      </c>
      <c r="B33" s="76" t="str">
        <f>Param!$B$14</f>
        <v>EURO</v>
      </c>
      <c r="C33" s="21" t="s">
        <v>28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52">
        <f t="shared" ref="N33:O33" si="1">SUM(N23:N32)</f>
        <v>0</v>
      </c>
      <c r="O33" s="53">
        <f t="shared" si="1"/>
        <v>0</v>
      </c>
    </row>
    <row r="34" spans="1:15" ht="16.5" thickTop="1" x14ac:dyDescent="0.25"/>
    <row r="35" spans="1:15" s="81" customFormat="1" ht="20.25" x14ac:dyDescent="0.3">
      <c r="A35" s="81" t="s">
        <v>45</v>
      </c>
    </row>
    <row r="36" spans="1:15" ht="16.5" thickBot="1" x14ac:dyDescent="0.3"/>
    <row r="37" spans="1:15" ht="17.25" thickTop="1" thickBot="1" x14ac:dyDescent="0.3">
      <c r="A37" s="24" t="s">
        <v>30</v>
      </c>
      <c r="B37" s="75" t="s">
        <v>31</v>
      </c>
      <c r="C37" s="64" t="s">
        <v>32</v>
      </c>
      <c r="D37" s="74" t="s">
        <v>42</v>
      </c>
      <c r="E37" s="25"/>
      <c r="F37" s="25"/>
      <c r="G37" s="25"/>
      <c r="H37" s="25"/>
      <c r="I37" s="25"/>
      <c r="J37" s="25"/>
      <c r="K37" s="25"/>
      <c r="L37" s="25"/>
      <c r="M37" s="26"/>
      <c r="N37" s="16" t="s">
        <v>34</v>
      </c>
      <c r="O37" s="17" t="s">
        <v>35</v>
      </c>
    </row>
    <row r="38" spans="1:15" ht="16.5" thickBot="1" x14ac:dyDescent="0.3">
      <c r="A38" s="8" t="s">
        <v>36</v>
      </c>
      <c r="B38" s="76" t="s">
        <v>37</v>
      </c>
      <c r="C38" s="21" t="s">
        <v>38</v>
      </c>
      <c r="D38" s="58" t="str">
        <f>Param!B$3</f>
        <v>EURO</v>
      </c>
      <c r="E38" s="58" t="str">
        <f>Param!C$3</f>
        <v>USD</v>
      </c>
      <c r="F38" s="58" t="str">
        <f>Param!D$3</f>
        <v>YEN</v>
      </c>
      <c r="G38" s="58" t="str">
        <f>Param!E$3</f>
        <v>CAD</v>
      </c>
      <c r="H38" s="58" t="str">
        <f>Param!F$3</f>
        <v>EURO</v>
      </c>
      <c r="I38" s="58" t="str">
        <f>Param!G$3</f>
        <v>LIVRE</v>
      </c>
      <c r="J38" s="58" t="str">
        <f>Param!H$3</f>
        <v>FLORIN</v>
      </c>
      <c r="K38" s="58" t="str">
        <f>Param!I$3</f>
        <v>PESETA</v>
      </c>
      <c r="L38" s="58" t="str">
        <f>Param!J$3</f>
        <v>LIRE</v>
      </c>
      <c r="M38" s="66" t="str">
        <f>Param!K$3</f>
        <v>ESCUDO</v>
      </c>
      <c r="N38" s="18" t="s">
        <v>38</v>
      </c>
      <c r="O38" s="19" t="s">
        <v>38</v>
      </c>
    </row>
    <row r="39" spans="1:15" ht="16.5" thickTop="1" x14ac:dyDescent="0.25">
      <c r="A39" s="67" t="s">
        <v>46</v>
      </c>
      <c r="B39" s="77" t="str">
        <f>Param!$B$14</f>
        <v>EURO</v>
      </c>
      <c r="C39" s="20" t="s">
        <v>39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31">
        <f>SUMPRODUCT(Param!$B$4:$K$4,Couverture!$D39:$M39)</f>
        <v>0</v>
      </c>
      <c r="O39" s="32">
        <f>Param!$B$15*N39</f>
        <v>0</v>
      </c>
    </row>
    <row r="40" spans="1:15" ht="16.5" thickBot="1" x14ac:dyDescent="0.3">
      <c r="A40" s="84" t="s">
        <v>44</v>
      </c>
      <c r="B40" s="76" t="str">
        <f>Param!$B$14</f>
        <v>EURO</v>
      </c>
      <c r="C40" s="21" t="s">
        <v>40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65">
        <f>SUMPRODUCT(Param!$B$4:$K$4,Couverture!$D40:$M40)</f>
        <v>0</v>
      </c>
      <c r="O40" s="33">
        <f>Param!B$15*N40</f>
        <v>0</v>
      </c>
    </row>
    <row r="41" spans="1:15" ht="17.25" thickTop="1" thickBot="1" x14ac:dyDescent="0.3">
      <c r="A41" s="8" t="s">
        <v>27</v>
      </c>
      <c r="B41" s="76" t="str">
        <f>Param!$B$14</f>
        <v>EURO</v>
      </c>
      <c r="C41" s="21" t="s">
        <v>47</v>
      </c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65">
        <f>SUMPRODUCT(Param!$B$4:$K$4,Couverture!$D41:$M41)</f>
        <v>0</v>
      </c>
      <c r="O41" s="53">
        <f>SUM(O39:O40)</f>
        <v>0</v>
      </c>
    </row>
    <row r="42" spans="1:15" ht="16.5" thickTop="1" x14ac:dyDescent="0.25"/>
  </sheetData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70" orientation="landscape" horizontalDpi="4294967292" verticalDpi="0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75" workbookViewId="0">
      <selection activeCell="A31" sqref="A31"/>
    </sheetView>
  </sheetViews>
  <sheetFormatPr baseColWidth="10" defaultRowHeight="15.75" x14ac:dyDescent="0.25"/>
  <cols>
    <col min="1" max="1" width="34.875" customWidth="1"/>
    <col min="2" max="2" width="12.875" customWidth="1"/>
    <col min="3" max="3" width="19.125" customWidth="1"/>
    <col min="4" max="4" width="13" customWidth="1"/>
    <col min="5" max="5" width="6" customWidth="1"/>
  </cols>
  <sheetData>
    <row r="1" spans="1:6" ht="18.75" x14ac:dyDescent="0.3">
      <c r="A1" s="48" t="s">
        <v>48</v>
      </c>
      <c r="B1" s="37"/>
      <c r="C1" s="37"/>
      <c r="D1" s="37"/>
      <c r="E1" s="37"/>
      <c r="F1" s="37"/>
    </row>
    <row r="2" spans="1:6" ht="16.5" thickBot="1" x14ac:dyDescent="0.3">
      <c r="A2" s="49" t="s">
        <v>49</v>
      </c>
      <c r="F2" s="49" t="s">
        <v>50</v>
      </c>
    </row>
    <row r="3" spans="1:6" ht="16.5" thickTop="1" x14ac:dyDescent="0.25">
      <c r="A3" s="43" t="s">
        <v>51</v>
      </c>
      <c r="B3" s="46">
        <f>Param!B15*Couverture!$N39</f>
        <v>0</v>
      </c>
      <c r="C3" s="44" t="s">
        <v>52</v>
      </c>
      <c r="D3" s="44" t="str">
        <f>Couverture!C23</f>
        <v>Achat à terme</v>
      </c>
      <c r="E3" s="39" t="str">
        <f>Couverture!B23</f>
        <v>EURO</v>
      </c>
      <c r="F3" s="46">
        <f>Couverture!O23</f>
        <v>0</v>
      </c>
    </row>
    <row r="4" spans="1:6" x14ac:dyDescent="0.25">
      <c r="A4" s="40" t="s">
        <v>53</v>
      </c>
      <c r="B4" s="47">
        <f>Param!B15*Couverture!$N40</f>
        <v>0</v>
      </c>
      <c r="C4" s="12" t="s">
        <v>52</v>
      </c>
      <c r="D4" s="12" t="str">
        <f>Couverture!C24</f>
        <v>Vente à terme</v>
      </c>
      <c r="E4" s="41" t="str">
        <f>Couverture!B24</f>
        <v>EURO</v>
      </c>
      <c r="F4" s="47">
        <f>Couverture!O24</f>
        <v>0</v>
      </c>
    </row>
    <row r="5" spans="1:6" x14ac:dyDescent="0.25">
      <c r="A5" s="40"/>
      <c r="B5" s="47"/>
      <c r="C5" s="12" t="s">
        <v>52</v>
      </c>
      <c r="D5" s="12" t="str">
        <f>Couverture!C25</f>
        <v>Achat à terme</v>
      </c>
      <c r="E5" s="41" t="str">
        <f>Couverture!B25</f>
        <v>YEN</v>
      </c>
      <c r="F5" s="47">
        <f>Couverture!O25</f>
        <v>0</v>
      </c>
    </row>
    <row r="6" spans="1:6" x14ac:dyDescent="0.25">
      <c r="A6" s="40"/>
      <c r="B6" s="47"/>
      <c r="C6" s="12" t="s">
        <v>52</v>
      </c>
      <c r="D6" s="12" t="str">
        <f>Couverture!C26</f>
        <v>Vente à terme</v>
      </c>
      <c r="E6" s="41" t="str">
        <f>Couverture!B26</f>
        <v>YEN</v>
      </c>
      <c r="F6" s="47">
        <f>Couverture!O26</f>
        <v>0</v>
      </c>
    </row>
    <row r="7" spans="1:6" x14ac:dyDescent="0.25">
      <c r="A7" s="40"/>
      <c r="B7" s="47"/>
      <c r="C7" s="12" t="s">
        <v>52</v>
      </c>
      <c r="D7" s="12" t="str">
        <f>Couverture!C27</f>
        <v>Achat à terme</v>
      </c>
      <c r="E7" s="41" t="str">
        <f>Couverture!B27</f>
        <v>USD</v>
      </c>
      <c r="F7" s="47">
        <f>Couverture!O27</f>
        <v>0</v>
      </c>
    </row>
    <row r="8" spans="1:6" x14ac:dyDescent="0.25">
      <c r="A8" s="40"/>
      <c r="B8" s="47"/>
      <c r="C8" s="12" t="s">
        <v>52</v>
      </c>
      <c r="D8" s="12" t="str">
        <f>Couverture!C28</f>
        <v>Vente à terme</v>
      </c>
      <c r="E8" s="41" t="str">
        <f>Couverture!B28</f>
        <v>USD</v>
      </c>
      <c r="F8" s="47">
        <f>Couverture!O28</f>
        <v>0</v>
      </c>
    </row>
    <row r="9" spans="1:6" x14ac:dyDescent="0.25">
      <c r="A9" s="40"/>
      <c r="B9" s="47"/>
      <c r="C9" s="12" t="s">
        <v>52</v>
      </c>
      <c r="D9" s="12" t="str">
        <f>Couverture!C29</f>
        <v>Achat à terme</v>
      </c>
      <c r="E9" s="41" t="str">
        <f>Couverture!B29</f>
        <v>EURO</v>
      </c>
      <c r="F9" s="47">
        <f>Couverture!O29</f>
        <v>0</v>
      </c>
    </row>
    <row r="10" spans="1:6" x14ac:dyDescent="0.25">
      <c r="A10" s="40"/>
      <c r="B10" s="47"/>
      <c r="C10" s="12" t="s">
        <v>52</v>
      </c>
      <c r="D10" s="12" t="str">
        <f>Couverture!C30</f>
        <v>Vente à terme</v>
      </c>
      <c r="E10" s="41" t="str">
        <f>Couverture!B30</f>
        <v>EURO</v>
      </c>
      <c r="F10" s="47">
        <f>Couverture!O30</f>
        <v>0</v>
      </c>
    </row>
    <row r="11" spans="1:6" x14ac:dyDescent="0.25">
      <c r="A11" s="40"/>
      <c r="B11" s="47"/>
      <c r="C11" s="12" t="s">
        <v>52</v>
      </c>
      <c r="D11" s="12" t="str">
        <f>Couverture!C31</f>
        <v>Achat à terme</v>
      </c>
      <c r="E11" s="41" t="str">
        <f>Couverture!B31</f>
        <v>USD</v>
      </c>
      <c r="F11" s="47">
        <f>Couverture!O31</f>
        <v>0</v>
      </c>
    </row>
    <row r="12" spans="1:6" x14ac:dyDescent="0.25">
      <c r="A12" s="40"/>
      <c r="B12" s="47"/>
      <c r="C12" s="12" t="s">
        <v>52</v>
      </c>
      <c r="D12" s="12" t="str">
        <f>Couverture!C32</f>
        <v>Vente à terme</v>
      </c>
      <c r="E12" s="41" t="str">
        <f>Couverture!B32</f>
        <v>USD</v>
      </c>
      <c r="F12" s="47">
        <f>Couverture!O32</f>
        <v>0</v>
      </c>
    </row>
    <row r="13" spans="1:6" x14ac:dyDescent="0.25">
      <c r="A13" s="40"/>
      <c r="B13" s="47"/>
      <c r="C13" s="12"/>
      <c r="D13" s="12"/>
      <c r="E13" s="41"/>
      <c r="F13" s="47"/>
    </row>
    <row r="14" spans="1:6" ht="16.5" thickBot="1" x14ac:dyDescent="0.3">
      <c r="A14" s="38" t="s">
        <v>54</v>
      </c>
      <c r="B14" s="33">
        <f>IF(SUM(B3:B13)&lt;B15,B15-SUM(B3:B13),0)</f>
        <v>0</v>
      </c>
      <c r="C14" s="45" t="s">
        <v>55</v>
      </c>
      <c r="D14" s="45"/>
      <c r="E14" s="2"/>
      <c r="F14" s="33">
        <f>IF(SUM(F3:F13)&lt;F15,F15-SUM(F3:F13),0)</f>
        <v>0</v>
      </c>
    </row>
    <row r="15" spans="1:6" ht="17.25" thickTop="1" thickBot="1" x14ac:dyDescent="0.3">
      <c r="A15" s="38" t="s">
        <v>27</v>
      </c>
      <c r="B15" s="33">
        <f>MAX(SUM($B$3:$B$13),SUM($F$3:$F$13))</f>
        <v>0</v>
      </c>
      <c r="C15" s="45" t="s">
        <v>27</v>
      </c>
      <c r="D15" s="45"/>
      <c r="E15" s="2"/>
      <c r="F15" s="33">
        <f>MAX(SUM($B$3:$B$13),SUM($F$3:$F$13))</f>
        <v>0</v>
      </c>
    </row>
    <row r="16" spans="1:6" ht="16.5" thickTop="1" x14ac:dyDescent="0.25">
      <c r="A16" s="12"/>
      <c r="B16" s="51"/>
      <c r="C16" s="12"/>
      <c r="D16" s="12"/>
      <c r="E16" s="12"/>
      <c r="F16" s="51"/>
    </row>
    <row r="17" spans="1:6" x14ac:dyDescent="0.25">
      <c r="A17" s="12"/>
      <c r="B17" s="51"/>
      <c r="C17" s="12"/>
      <c r="D17" s="12"/>
      <c r="E17" s="12"/>
      <c r="F17" s="51"/>
    </row>
    <row r="19" spans="1:6" ht="18.75" x14ac:dyDescent="0.3">
      <c r="A19" s="15" t="s">
        <v>56</v>
      </c>
    </row>
    <row r="20" spans="1:6" ht="19.5" thickBot="1" x14ac:dyDescent="0.35">
      <c r="A20" s="15"/>
    </row>
    <row r="21" spans="1:6" s="86" customFormat="1" ht="16.5" thickTop="1" x14ac:dyDescent="0.25">
      <c r="A21" s="87" t="s">
        <v>57</v>
      </c>
      <c r="B21" s="88"/>
      <c r="C21" s="89">
        <f>Couverture!O16</f>
        <v>0</v>
      </c>
      <c r="D21" s="90"/>
    </row>
    <row r="22" spans="1:6" s="86" customFormat="1" ht="16.5" thickBot="1" x14ac:dyDescent="0.3">
      <c r="A22" s="91" t="s">
        <v>58</v>
      </c>
      <c r="B22" s="92"/>
      <c r="C22" s="93">
        <f>Couverture!O41</f>
        <v>0</v>
      </c>
      <c r="D22" s="94"/>
    </row>
    <row r="23" spans="1:6" ht="16.5" thickBot="1" x14ac:dyDescent="0.3">
      <c r="A23" s="101" t="s">
        <v>59</v>
      </c>
      <c r="B23" s="102"/>
      <c r="C23" s="103">
        <f>Couverture!$O$16-Couverture!$O$41</f>
        <v>0</v>
      </c>
      <c r="D23" s="104" t="e">
        <f>C23/C23</f>
        <v>#DIV/0!</v>
      </c>
    </row>
    <row r="24" spans="1:6" x14ac:dyDescent="0.25">
      <c r="A24" s="100" t="s">
        <v>60</v>
      </c>
      <c r="B24" s="42"/>
      <c r="C24" s="95">
        <f>IF(B14&gt;0,B14,-F14)</f>
        <v>0</v>
      </c>
      <c r="D24" s="96" t="e">
        <f>C24/C23</f>
        <v>#DIV/0!</v>
      </c>
    </row>
    <row r="25" spans="1:6" ht="16.5" thickBot="1" x14ac:dyDescent="0.3">
      <c r="A25" s="57" t="s">
        <v>61</v>
      </c>
      <c r="B25" s="97"/>
      <c r="C25" s="98">
        <f>C23-C24</f>
        <v>0</v>
      </c>
      <c r="D25" s="99" t="e">
        <f>C25/C23</f>
        <v>#DIV/0!</v>
      </c>
    </row>
    <row r="26" spans="1:6" ht="16.5" thickTop="1" x14ac:dyDescent="0.25">
      <c r="B26" s="50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0" r:id="rId1"/>
  <headerFooter alignWithMargins="0">
    <oddHeader>&amp;CRésultat du netting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Param</vt:lpstr>
      <vt:lpstr>soldes</vt:lpstr>
      <vt:lpstr>Couverture</vt:lpstr>
      <vt:lpstr>Resultat Netting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Centre de Calcul</dc:creator>
  <cp:lastModifiedBy>gueugnon</cp:lastModifiedBy>
  <dcterms:created xsi:type="dcterms:W3CDTF">2017-02-09T00:16:08Z</dcterms:created>
  <dcterms:modified xsi:type="dcterms:W3CDTF">2017-02-09T00:20:43Z</dcterms:modified>
</cp:coreProperties>
</file>