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Genor" sheetId="1" r:id="rId1"/>
  </sheets>
  <definedNames>
    <definedName name="solver_adj" localSheetId="0" hidden="1">'Genor'!#REF!</definedName>
    <definedName name="solver_cvg" localSheetId="0" hidden="1">0.001</definedName>
    <definedName name="solver_drv" localSheetId="0" hidden="1">1</definedName>
    <definedName name="solver_est" localSheetId="0" hidden="1">0</definedName>
    <definedName name="solver_itr" localSheetId="0" hidden="1">100</definedName>
    <definedName name="solver_lhs1" localSheetId="0" hidden="1">'Genor'!#REF!</definedName>
    <definedName name="solver_lhs2" localSheetId="0" hidden="1">'Genor'!#REF!</definedName>
    <definedName name="solver_lhs3" localSheetId="0" hidden="1">'Genor'!#REF!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'Genor'!$C$120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</definedName>
    <definedName name="solver_rhs2" localSheetId="0" hidden="1">entier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_xlnm.Print_Area" localSheetId="0">'Genor'!$A$1:$I$121</definedName>
  </definedNames>
  <calcPr fullCalcOnLoad="1"/>
</workbook>
</file>

<file path=xl/sharedStrings.xml><?xml version="1.0" encoding="utf-8"?>
<sst xmlns="http://schemas.openxmlformats.org/spreadsheetml/2006/main" count="84" uniqueCount="70">
  <si>
    <t>Date de reference (jj/mm/aaaa) :</t>
  </si>
  <si>
    <t>Date de fin de trimestre (jj/mm/aaaa) :</t>
  </si>
  <si>
    <t xml:space="preserve">Nombre de jours dans l'année civile : </t>
  </si>
  <si>
    <t xml:space="preserve">Nombre de jours de banque x attaché à la durée D des crédits par billet  : </t>
  </si>
  <si>
    <t>Nombre de jours séparant la date de remboursement de l'échéance</t>
  </si>
  <si>
    <t>Taux nominal d'escompte :</t>
  </si>
  <si>
    <t>Taux du coût du plus fort découvert mensuel :</t>
  </si>
  <si>
    <t>Frais administratifs hors taxes par effet de commerce</t>
  </si>
  <si>
    <t>Taux de TVA sur les services bancaires</t>
  </si>
  <si>
    <t>Caractéristiques des crédits</t>
  </si>
  <si>
    <t>Billet - lettre</t>
  </si>
  <si>
    <t>à court terme</t>
  </si>
  <si>
    <t>Numéro</t>
  </si>
  <si>
    <t>Montant brut du crédit</t>
  </si>
  <si>
    <t>Taux nominal du crédit</t>
  </si>
  <si>
    <t>Echéance du crédit</t>
  </si>
  <si>
    <t>Durée du crédit</t>
  </si>
  <si>
    <t>Durée Dx de facturation des agios</t>
  </si>
  <si>
    <t>Durée Dk effective de crédit</t>
  </si>
  <si>
    <t>Nombre de jours jusqu'à la fin du trimestre</t>
  </si>
  <si>
    <t>Calcul du net escompte des effets de commerce en portefeuille</t>
  </si>
  <si>
    <t>Echéance</t>
  </si>
  <si>
    <t>Frais d'escompte</t>
  </si>
  <si>
    <t>Frais administratifs</t>
  </si>
  <si>
    <t>Montant net du crédit</t>
  </si>
  <si>
    <t>Coefficient C1 attaché aux jours de banque</t>
  </si>
  <si>
    <t>Coefficient C2 attaché au net escompte</t>
  </si>
  <si>
    <t>Coefficient C3 attaché à l'année bancaire</t>
  </si>
  <si>
    <t>Taux nominal Tcc corrigé du crédit (hors frais)</t>
  </si>
  <si>
    <t>Nombre de jours créditeurs optimal Ncc (hors frais)</t>
  </si>
  <si>
    <t>-</t>
  </si>
  <si>
    <t>Taux nominal Tcc corrigé du crédit (frais inclus)</t>
  </si>
  <si>
    <t>Nombre de jours créditeurs optimal Ncc (frais inclus)</t>
  </si>
  <si>
    <t>XXX</t>
  </si>
  <si>
    <t>Taux actuariel du billet (hors frais administratif)</t>
  </si>
  <si>
    <t>Taux actuariel du billet (frais adm. inclus)</t>
  </si>
  <si>
    <t>Nombre de jours créditeurs optimaux (hors frais)</t>
  </si>
  <si>
    <t>Nombre de jours créditeurs optimaux (frais inclus)</t>
  </si>
  <si>
    <t>Taux actuariel du découvert</t>
  </si>
  <si>
    <t>Contrôle de précision</t>
  </si>
  <si>
    <t>Date</t>
  </si>
  <si>
    <t xml:space="preserve">Montant eventuellement </t>
  </si>
  <si>
    <t>Niveaux d'encaisse</t>
  </si>
  <si>
    <t>Niveau d'encaisse</t>
  </si>
  <si>
    <t>escompte du billet</t>
  </si>
  <si>
    <t>initiaux</t>
  </si>
  <si>
    <t>apres</t>
  </si>
  <si>
    <t>arbitrage</t>
  </si>
  <si>
    <t>Situation</t>
  </si>
  <si>
    <t>Avant arbitrage</t>
  </si>
  <si>
    <t>Apres arbitrage</t>
  </si>
  <si>
    <t>Nombre créditeur</t>
  </si>
  <si>
    <t>Nombre débiteur</t>
  </si>
  <si>
    <t>Coût de sur-mobilisation (en nominal)</t>
  </si>
  <si>
    <t>Coût de sous-mobilisation (en nominal)</t>
  </si>
  <si>
    <t>Coût des erreurs de trésorerie (en nominal)</t>
  </si>
  <si>
    <t>Découvert</t>
  </si>
  <si>
    <t>Facilité de caisse</t>
  </si>
  <si>
    <t>portefeuille</t>
  </si>
  <si>
    <t>Calcul du taux nominal corrigé et du nombre</t>
  </si>
  <si>
    <t>de jours créditeurs optimal associé</t>
  </si>
  <si>
    <t>Calacul du montant net des billets en</t>
  </si>
  <si>
    <t>Calcul du taux actuariel et du nombre</t>
  </si>
  <si>
    <t>Nombre de jours dans l'année bancaire</t>
  </si>
  <si>
    <t>PREVISIONS DE TRESORERIE AU JOUR LE JOUR ET ARBITRAGES DE FINANCEMENT</t>
  </si>
  <si>
    <t>CREDIT MOBILISE</t>
  </si>
  <si>
    <t>OUI = 1                  NON = 0</t>
  </si>
  <si>
    <t>RESULTATS DE L'ARBITRAGE avec taux corrigés</t>
  </si>
  <si>
    <t>RESULTATS DE L'ARBITRAGE avec taux actuariels</t>
  </si>
  <si>
    <t xml:space="preserve"> TAUX D'INTERET REELS ET FINANCEMENT OPTIMAL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</si>
</sst>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,%"/>
    <numFmt numFmtId="173" formatCode="0.00000"/>
    <numFmt numFmtId="174" formatCode="0.0000%"/>
    <numFmt numFmtId="175" formatCode="dd\-mm\-yyyy"/>
    <numFmt numFmtId="176" formatCode="##,###,##0.00\ &quot;F&quot;"/>
    <numFmt numFmtId="177" formatCode="yyyy\-mm\-dd"/>
    <numFmt numFmtId="178" formatCode="###,###.00\ &quot;F&quot;"/>
    <numFmt numFmtId="179" formatCode="0.000000%"/>
    <numFmt numFmtId="180" formatCode="0.000000E+00"/>
    <numFmt numFmtId="181" formatCode="#,##0.00\ _F"/>
    <numFmt numFmtId="182" formatCode="#,##0.0000\ _F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7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1" fontId="5" fillId="0" borderId="16" xfId="0" applyNumberFormat="1" applyFont="1" applyBorder="1" applyAlignment="1" quotePrefix="1">
      <alignment horizontal="left"/>
    </xf>
    <xf numFmtId="178" fontId="5" fillId="0" borderId="17" xfId="0" applyNumberFormat="1" applyFont="1" applyBorder="1" applyAlignment="1" quotePrefix="1">
      <alignment horizontal="center"/>
    </xf>
    <xf numFmtId="178" fontId="5" fillId="0" borderId="17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left"/>
    </xf>
    <xf numFmtId="174" fontId="5" fillId="0" borderId="17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4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Border="1" applyAlignment="1">
      <alignment horizontal="centerContinuous"/>
    </xf>
    <xf numFmtId="176" fontId="6" fillId="0" borderId="0" xfId="0" applyNumberFormat="1" applyFont="1" applyBorder="1" applyAlignment="1">
      <alignment horizontal="centerContinuous"/>
    </xf>
    <xf numFmtId="176" fontId="6" fillId="0" borderId="0" xfId="0" applyNumberFormat="1" applyFont="1" applyBorder="1" applyAlignment="1" quotePrefix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173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" fontId="5" fillId="0" borderId="15" xfId="0" applyNumberFormat="1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6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 quotePrefix="1">
      <alignment horizontal="center"/>
    </xf>
    <xf numFmtId="178" fontId="5" fillId="0" borderId="0" xfId="0" applyNumberFormat="1" applyFont="1" applyBorder="1" applyAlignment="1">
      <alignment horizontal="center"/>
    </xf>
    <xf numFmtId="0" fontId="6" fillId="0" borderId="19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center"/>
    </xf>
    <xf numFmtId="1" fontId="6" fillId="0" borderId="21" xfId="0" applyNumberFormat="1" applyFont="1" applyBorder="1" applyAlignment="1" quotePrefix="1">
      <alignment horizontal="center"/>
    </xf>
    <xf numFmtId="1" fontId="5" fillId="0" borderId="22" xfId="0" applyNumberFormat="1" applyFont="1" applyBorder="1" applyAlignment="1">
      <alignment horizontal="left"/>
    </xf>
    <xf numFmtId="174" fontId="5" fillId="0" borderId="22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5" fontId="5" fillId="0" borderId="25" xfId="0" applyNumberFormat="1" applyFont="1" applyBorder="1" applyAlignment="1">
      <alignment horizontal="center"/>
    </xf>
    <xf numFmtId="175" fontId="5" fillId="0" borderId="26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right"/>
    </xf>
    <xf numFmtId="1" fontId="5" fillId="33" borderId="14" xfId="0" applyNumberFormat="1" applyFont="1" applyFill="1" applyBorder="1" applyAlignment="1" quotePrefix="1">
      <alignment horizontal="left"/>
    </xf>
    <xf numFmtId="1" fontId="5" fillId="33" borderId="15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 quotePrefix="1">
      <alignment horizontal="left"/>
    </xf>
    <xf numFmtId="1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 quotePrefix="1">
      <alignment horizontal="center"/>
    </xf>
    <xf numFmtId="176" fontId="5" fillId="0" borderId="23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178" fontId="5" fillId="0" borderId="25" xfId="0" applyNumberFormat="1" applyFont="1" applyBorder="1" applyAlignment="1">
      <alignment horizontal="center"/>
    </xf>
    <xf numFmtId="178" fontId="5" fillId="0" borderId="26" xfId="0" applyNumberFormat="1" applyFont="1" applyBorder="1" applyAlignment="1">
      <alignment horizontal="center"/>
    </xf>
    <xf numFmtId="175" fontId="5" fillId="0" borderId="30" xfId="0" applyNumberFormat="1" applyFont="1" applyBorder="1" applyAlignment="1">
      <alignment horizontal="center"/>
    </xf>
    <xf numFmtId="175" fontId="5" fillId="0" borderId="25" xfId="0" applyNumberFormat="1" applyFont="1" applyBorder="1" applyAlignment="1" quotePrefix="1">
      <alignment horizontal="center"/>
    </xf>
    <xf numFmtId="0" fontId="6" fillId="0" borderId="3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" fontId="6" fillId="0" borderId="11" xfId="0" applyNumberFormat="1" applyFont="1" applyBorder="1" applyAlignment="1" quotePrefix="1">
      <alignment horizontal="center"/>
    </xf>
    <xf numFmtId="0" fontId="5" fillId="0" borderId="32" xfId="0" applyFont="1" applyBorder="1" applyAlignment="1" quotePrefix="1">
      <alignment horizontal="left"/>
    </xf>
    <xf numFmtId="0" fontId="5" fillId="0" borderId="23" xfId="0" applyFont="1" applyBorder="1" applyAlignment="1">
      <alignment/>
    </xf>
    <xf numFmtId="178" fontId="5" fillId="0" borderId="30" xfId="0" applyNumberFormat="1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5" fillId="0" borderId="24" xfId="0" applyFont="1" applyBorder="1" applyAlignment="1">
      <alignment/>
    </xf>
    <xf numFmtId="178" fontId="5" fillId="0" borderId="25" xfId="0" applyNumberFormat="1" applyFont="1" applyBorder="1" applyAlignment="1">
      <alignment horizontal="right"/>
    </xf>
    <xf numFmtId="0" fontId="5" fillId="0" borderId="33" xfId="0" applyFont="1" applyBorder="1" applyAlignment="1" quotePrefix="1">
      <alignment horizontal="left"/>
    </xf>
    <xf numFmtId="166" fontId="5" fillId="0" borderId="25" xfId="0" applyNumberFormat="1" applyFont="1" applyBorder="1" applyAlignment="1">
      <alignment horizontal="right"/>
    </xf>
    <xf numFmtId="0" fontId="5" fillId="0" borderId="34" xfId="0" applyFont="1" applyBorder="1" applyAlignment="1" quotePrefix="1">
      <alignment horizontal="left"/>
    </xf>
    <xf numFmtId="0" fontId="5" fillId="0" borderId="27" xfId="0" applyFont="1" applyBorder="1" applyAlignment="1">
      <alignment/>
    </xf>
    <xf numFmtId="166" fontId="5" fillId="0" borderId="26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45.140625" style="12" customWidth="1"/>
    <col min="2" max="2" width="18.8515625" style="12" bestFit="1" customWidth="1"/>
    <col min="3" max="3" width="21.421875" style="13" bestFit="1" customWidth="1"/>
    <col min="4" max="4" width="21.421875" style="8" bestFit="1" customWidth="1"/>
    <col min="5" max="6" width="21.421875" style="8" customWidth="1"/>
    <col min="7" max="8" width="21.421875" style="8" bestFit="1" customWidth="1"/>
    <col min="9" max="9" width="17.7109375" style="8" customWidth="1"/>
    <col min="10" max="10" width="16.421875" style="8" customWidth="1"/>
    <col min="11" max="11" width="2.8515625" style="8" customWidth="1"/>
    <col min="12" max="13" width="15.7109375" style="8" customWidth="1"/>
    <col min="14" max="14" width="21.421875" style="8" customWidth="1"/>
    <col min="15" max="15" width="19.421875" style="8" customWidth="1"/>
    <col min="16" max="16" width="10.00390625" style="8" customWidth="1"/>
    <col min="17" max="16384" width="11.421875" style="8" customWidth="1"/>
  </cols>
  <sheetData>
    <row r="1" spans="1:8" s="3" customFormat="1" ht="20.25">
      <c r="A1" s="1" t="s">
        <v>69</v>
      </c>
      <c r="B1" s="1"/>
      <c r="C1" s="2"/>
      <c r="D1" s="2"/>
      <c r="E1" s="2"/>
      <c r="F1" s="2"/>
      <c r="G1" s="2"/>
      <c r="H1" s="2"/>
    </row>
    <row r="2" spans="1:8" s="3" customFormat="1" ht="15" customHeight="1">
      <c r="A2" s="4"/>
      <c r="B2" s="4"/>
      <c r="C2" s="2"/>
      <c r="D2" s="2"/>
      <c r="E2" s="2"/>
      <c r="F2" s="2"/>
      <c r="G2" s="2"/>
      <c r="H2" s="2"/>
    </row>
    <row r="3" spans="1:11" s="11" customFormat="1" ht="12.75">
      <c r="A3" s="5" t="s">
        <v>0</v>
      </c>
      <c r="B3" s="5"/>
      <c r="C3" s="6"/>
      <c r="D3" s="7"/>
      <c r="E3" s="8"/>
      <c r="F3" s="8"/>
      <c r="G3" s="9"/>
      <c r="H3" s="7"/>
      <c r="I3" s="7"/>
      <c r="J3" s="7"/>
      <c r="K3" s="10"/>
    </row>
    <row r="4" spans="1:11" s="11" customFormat="1" ht="12.75">
      <c r="A4" s="12" t="s">
        <v>1</v>
      </c>
      <c r="B4" s="12"/>
      <c r="C4" s="6"/>
      <c r="D4" s="7"/>
      <c r="E4" s="8"/>
      <c r="F4" s="8"/>
      <c r="G4" s="9"/>
      <c r="H4" s="7"/>
      <c r="I4" s="7"/>
      <c r="J4" s="7"/>
      <c r="K4" s="10"/>
    </row>
    <row r="5" spans="1:9" ht="12.75">
      <c r="A5" s="12" t="s">
        <v>2</v>
      </c>
      <c r="G5" s="13"/>
      <c r="H5" s="13"/>
      <c r="I5" s="13"/>
    </row>
    <row r="6" spans="1:9" ht="12.75">
      <c r="A6" s="12" t="s">
        <v>63</v>
      </c>
      <c r="G6" s="13"/>
      <c r="H6" s="13"/>
      <c r="I6" s="13"/>
    </row>
    <row r="7" spans="1:9" ht="12.75">
      <c r="A7" s="5" t="s">
        <v>3</v>
      </c>
      <c r="B7" s="5"/>
      <c r="G7" s="13"/>
      <c r="H7" s="13"/>
      <c r="I7" s="13"/>
    </row>
    <row r="8" spans="1:9" ht="12.75">
      <c r="A8" s="12" t="s">
        <v>4</v>
      </c>
      <c r="G8" s="13"/>
      <c r="H8" s="13"/>
      <c r="I8" s="13"/>
    </row>
    <row r="9" spans="1:9" ht="12.75">
      <c r="A9" s="12" t="s">
        <v>5</v>
      </c>
      <c r="C9" s="14"/>
      <c r="G9" s="13"/>
      <c r="H9" s="13"/>
      <c r="I9" s="13"/>
    </row>
    <row r="10" spans="1:9" ht="12.75">
      <c r="A10" s="12" t="s">
        <v>6</v>
      </c>
      <c r="C10" s="14"/>
      <c r="G10" s="13"/>
      <c r="H10" s="13"/>
      <c r="I10" s="13"/>
    </row>
    <row r="11" spans="1:9" ht="12.75">
      <c r="A11" s="5" t="s">
        <v>7</v>
      </c>
      <c r="B11" s="5"/>
      <c r="C11" s="15"/>
      <c r="G11" s="13"/>
      <c r="H11" s="13"/>
      <c r="I11" s="13"/>
    </row>
    <row r="12" spans="1:9" ht="12.75">
      <c r="A12" s="12" t="s">
        <v>8</v>
      </c>
      <c r="C12" s="14"/>
      <c r="G12" s="13"/>
      <c r="H12" s="13"/>
      <c r="I12" s="13"/>
    </row>
    <row r="13" ht="13.5" thickBot="1"/>
    <row r="14" spans="1:9" ht="13.5" thickTop="1">
      <c r="A14" s="16" t="s">
        <v>9</v>
      </c>
      <c r="B14" s="17" t="s">
        <v>56</v>
      </c>
      <c r="C14" s="18" t="s">
        <v>10</v>
      </c>
      <c r="D14" s="19" t="str">
        <f aca="true" t="shared" si="0" ref="D14:H15">C14</f>
        <v>Billet - lettre</v>
      </c>
      <c r="E14" s="19" t="str">
        <f t="shared" si="0"/>
        <v>Billet - lettre</v>
      </c>
      <c r="F14" s="19" t="str">
        <f t="shared" si="0"/>
        <v>Billet - lettre</v>
      </c>
      <c r="G14" s="19" t="str">
        <f t="shared" si="0"/>
        <v>Billet - lettre</v>
      </c>
      <c r="H14" s="19" t="str">
        <f t="shared" si="0"/>
        <v>Billet - lettre</v>
      </c>
      <c r="I14" s="20"/>
    </row>
    <row r="15" spans="1:9" ht="12.75">
      <c r="A15" s="21" t="s">
        <v>11</v>
      </c>
      <c r="B15" s="22" t="s">
        <v>57</v>
      </c>
      <c r="C15" s="22" t="s">
        <v>12</v>
      </c>
      <c r="D15" s="23" t="str">
        <f t="shared" si="0"/>
        <v>Numéro</v>
      </c>
      <c r="E15" s="23" t="str">
        <f t="shared" si="0"/>
        <v>Numéro</v>
      </c>
      <c r="F15" s="23" t="str">
        <f t="shared" si="0"/>
        <v>Numéro</v>
      </c>
      <c r="G15" s="23" t="str">
        <f t="shared" si="0"/>
        <v>Numéro</v>
      </c>
      <c r="H15" s="23" t="str">
        <f t="shared" si="0"/>
        <v>Numéro</v>
      </c>
      <c r="I15" s="24"/>
    </row>
    <row r="16" spans="1:9" ht="13.5" thickBot="1">
      <c r="A16" s="25"/>
      <c r="B16" s="26"/>
      <c r="C16" s="26">
        <f>A16+1</f>
        <v>1</v>
      </c>
      <c r="D16" s="26">
        <f>C16+1</f>
        <v>2</v>
      </c>
      <c r="E16" s="26">
        <f>D16+1</f>
        <v>3</v>
      </c>
      <c r="F16" s="26">
        <f>E16+1</f>
        <v>4</v>
      </c>
      <c r="G16" s="26">
        <f>F16+1</f>
        <v>5</v>
      </c>
      <c r="H16" s="26">
        <f>G16+1</f>
        <v>6</v>
      </c>
      <c r="I16" s="20"/>
    </row>
    <row r="17" spans="1:9" ht="14.25" thickBot="1" thickTop="1">
      <c r="A17" s="27" t="s">
        <v>13</v>
      </c>
      <c r="B17" s="28"/>
      <c r="C17" s="29"/>
      <c r="D17" s="28"/>
      <c r="E17" s="28"/>
      <c r="F17" s="29"/>
      <c r="G17" s="29"/>
      <c r="H17" s="29"/>
      <c r="I17" s="24"/>
    </row>
    <row r="18" spans="1:9" ht="13.5" thickBot="1">
      <c r="A18" s="30" t="s">
        <v>14</v>
      </c>
      <c r="B18" s="31"/>
      <c r="C18" s="31"/>
      <c r="D18" s="31"/>
      <c r="E18" s="31"/>
      <c r="F18" s="31"/>
      <c r="G18" s="31"/>
      <c r="H18" s="31"/>
      <c r="I18" s="24"/>
    </row>
    <row r="19" spans="1:9" ht="13.5" thickBot="1">
      <c r="A19" s="30" t="s">
        <v>15</v>
      </c>
      <c r="B19" s="32"/>
      <c r="C19" s="32"/>
      <c r="D19" s="32"/>
      <c r="E19" s="32"/>
      <c r="F19" s="32"/>
      <c r="G19" s="32"/>
      <c r="H19" s="32"/>
      <c r="I19" s="24"/>
    </row>
    <row r="20" spans="1:9" ht="13.5" thickBot="1">
      <c r="A20" s="30" t="s">
        <v>16</v>
      </c>
      <c r="B20" s="33"/>
      <c r="C20" s="33"/>
      <c r="D20" s="33"/>
      <c r="E20" s="33"/>
      <c r="F20" s="33"/>
      <c r="G20" s="33"/>
      <c r="H20" s="33"/>
      <c r="I20" s="24"/>
    </row>
    <row r="21" spans="1:9" ht="13.5" thickBot="1">
      <c r="A21" s="27" t="s">
        <v>17</v>
      </c>
      <c r="B21" s="33"/>
      <c r="C21" s="33"/>
      <c r="D21" s="33"/>
      <c r="E21" s="33"/>
      <c r="F21" s="33"/>
      <c r="G21" s="33"/>
      <c r="H21" s="33"/>
      <c r="I21" s="24"/>
    </row>
    <row r="22" spans="1:9" ht="13.5" thickBot="1">
      <c r="A22" s="27" t="s">
        <v>18</v>
      </c>
      <c r="B22" s="33"/>
      <c r="C22" s="33"/>
      <c r="D22" s="33"/>
      <c r="E22" s="33"/>
      <c r="F22" s="33"/>
      <c r="G22" s="33"/>
      <c r="H22" s="33"/>
      <c r="I22" s="24"/>
    </row>
    <row r="23" spans="1:9" ht="13.5" thickBot="1">
      <c r="A23" s="34" t="s">
        <v>19</v>
      </c>
      <c r="B23" s="35"/>
      <c r="C23" s="35"/>
      <c r="D23" s="35"/>
      <c r="E23" s="35"/>
      <c r="F23" s="35"/>
      <c r="G23" s="35"/>
      <c r="H23" s="35"/>
      <c r="I23" s="24"/>
    </row>
    <row r="24" spans="1:3" ht="13.5" thickTop="1">
      <c r="A24" s="36"/>
      <c r="B24" s="36"/>
      <c r="C24" s="8"/>
    </row>
    <row r="25" spans="1:8" s="42" customFormat="1" ht="15.75">
      <c r="A25" s="37" t="s">
        <v>20</v>
      </c>
      <c r="B25" s="37"/>
      <c r="C25" s="37"/>
      <c r="D25" s="38"/>
      <c r="E25" s="39"/>
      <c r="F25" s="39"/>
      <c r="G25" s="40"/>
      <c r="H25" s="41"/>
    </row>
    <row r="26" spans="1:7" ht="13.5" thickBot="1">
      <c r="A26" s="43"/>
      <c r="B26" s="43"/>
      <c r="C26" s="44"/>
      <c r="D26" s="45"/>
      <c r="E26" s="46"/>
      <c r="F26" s="46"/>
      <c r="G26" s="47"/>
    </row>
    <row r="27" spans="1:8" ht="13.5" thickTop="1">
      <c r="A27" s="17" t="s">
        <v>61</v>
      </c>
      <c r="B27" s="48" t="str">
        <f>B14</f>
        <v>Découvert</v>
      </c>
      <c r="C27" s="49" t="str">
        <f aca="true" t="shared" si="1" ref="C27:H27">C$14</f>
        <v>Billet - lettre</v>
      </c>
      <c r="D27" s="49" t="str">
        <f t="shared" si="1"/>
        <v>Billet - lettre</v>
      </c>
      <c r="E27" s="49" t="str">
        <f t="shared" si="1"/>
        <v>Billet - lettre</v>
      </c>
      <c r="F27" s="49" t="str">
        <f t="shared" si="1"/>
        <v>Billet - lettre</v>
      </c>
      <c r="G27" s="49" t="str">
        <f t="shared" si="1"/>
        <v>Billet - lettre</v>
      </c>
      <c r="H27" s="49" t="str">
        <f t="shared" si="1"/>
        <v>Billet - lettre</v>
      </c>
    </row>
    <row r="28" spans="1:8" ht="12.75">
      <c r="A28" s="22" t="s">
        <v>58</v>
      </c>
      <c r="B28" s="13"/>
      <c r="C28" s="50" t="str">
        <f aca="true" t="shared" si="2" ref="C28:H28">C$15</f>
        <v>Numéro</v>
      </c>
      <c r="D28" s="50" t="str">
        <f t="shared" si="2"/>
        <v>Numéro</v>
      </c>
      <c r="E28" s="50" t="str">
        <f t="shared" si="2"/>
        <v>Numéro</v>
      </c>
      <c r="F28" s="50" t="str">
        <f t="shared" si="2"/>
        <v>Numéro</v>
      </c>
      <c r="G28" s="50" t="str">
        <f t="shared" si="2"/>
        <v>Numéro</v>
      </c>
      <c r="H28" s="50" t="str">
        <f t="shared" si="2"/>
        <v>Numéro</v>
      </c>
    </row>
    <row r="29" spans="1:8" ht="13.5" thickBot="1">
      <c r="A29" s="25"/>
      <c r="B29" s="51"/>
      <c r="C29" s="51">
        <f aca="true" t="shared" si="3" ref="C29:H29">C$16</f>
        <v>1</v>
      </c>
      <c r="D29" s="51">
        <f t="shared" si="3"/>
        <v>2</v>
      </c>
      <c r="E29" s="51">
        <f t="shared" si="3"/>
        <v>3</v>
      </c>
      <c r="F29" s="51">
        <f t="shared" si="3"/>
        <v>4</v>
      </c>
      <c r="G29" s="51">
        <f t="shared" si="3"/>
        <v>5</v>
      </c>
      <c r="H29" s="51">
        <f t="shared" si="3"/>
        <v>6</v>
      </c>
    </row>
    <row r="30" spans="1:8" ht="14.25" thickBot="1" thickTop="1">
      <c r="A30" s="30" t="s">
        <v>21</v>
      </c>
      <c r="B30" s="32"/>
      <c r="C30" s="32"/>
      <c r="D30" s="32"/>
      <c r="E30" s="32"/>
      <c r="F30" s="32"/>
      <c r="G30" s="32"/>
      <c r="H30" s="32"/>
    </row>
    <row r="31" spans="1:8" ht="13.5" thickBot="1">
      <c r="A31" s="27" t="s">
        <v>13</v>
      </c>
      <c r="B31" s="29"/>
      <c r="C31" s="29"/>
      <c r="D31" s="29"/>
      <c r="E31" s="29"/>
      <c r="F31" s="29"/>
      <c r="G31" s="29"/>
      <c r="H31" s="29"/>
    </row>
    <row r="32" spans="1:8" ht="13.5" thickBot="1">
      <c r="A32" s="30" t="s">
        <v>22</v>
      </c>
      <c r="B32" s="29"/>
      <c r="C32" s="29"/>
      <c r="D32" s="29"/>
      <c r="E32" s="29"/>
      <c r="F32" s="29"/>
      <c r="G32" s="29"/>
      <c r="H32" s="29"/>
    </row>
    <row r="33" spans="1:8" ht="13.5" thickBot="1">
      <c r="A33" s="30" t="s">
        <v>23</v>
      </c>
      <c r="B33" s="29"/>
      <c r="C33" s="29"/>
      <c r="D33" s="29"/>
      <c r="E33" s="29"/>
      <c r="F33" s="29"/>
      <c r="G33" s="29"/>
      <c r="H33" s="29"/>
    </row>
    <row r="34" spans="1:8" ht="13.5" thickBot="1">
      <c r="A34" s="34" t="s">
        <v>24</v>
      </c>
      <c r="B34" s="52"/>
      <c r="C34" s="52"/>
      <c r="D34" s="52"/>
      <c r="E34" s="52"/>
      <c r="F34" s="52"/>
      <c r="G34" s="52"/>
      <c r="H34" s="52"/>
    </row>
    <row r="35" ht="14.25" thickBot="1" thickTop="1"/>
    <row r="36" spans="1:8" ht="13.5" thickTop="1">
      <c r="A36" s="17" t="s">
        <v>59</v>
      </c>
      <c r="B36" s="17" t="str">
        <f>B14</f>
        <v>Découvert</v>
      </c>
      <c r="C36" s="49" t="str">
        <f aca="true" t="shared" si="4" ref="C36:H36">C$14</f>
        <v>Billet - lettre</v>
      </c>
      <c r="D36" s="49" t="str">
        <f t="shared" si="4"/>
        <v>Billet - lettre</v>
      </c>
      <c r="E36" s="49" t="str">
        <f t="shared" si="4"/>
        <v>Billet - lettre</v>
      </c>
      <c r="F36" s="49" t="str">
        <f t="shared" si="4"/>
        <v>Billet - lettre</v>
      </c>
      <c r="G36" s="49" t="str">
        <f t="shared" si="4"/>
        <v>Billet - lettre</v>
      </c>
      <c r="H36" s="49" t="str">
        <f t="shared" si="4"/>
        <v>Billet - lettre</v>
      </c>
    </row>
    <row r="37" spans="1:8" ht="12.75">
      <c r="A37" s="22" t="s">
        <v>60</v>
      </c>
      <c r="B37" s="22" t="str">
        <f>B15</f>
        <v>Facilité de caisse</v>
      </c>
      <c r="C37" s="50" t="str">
        <f aca="true" t="shared" si="5" ref="C37:H37">C$15</f>
        <v>Numéro</v>
      </c>
      <c r="D37" s="50" t="str">
        <f t="shared" si="5"/>
        <v>Numéro</v>
      </c>
      <c r="E37" s="50" t="str">
        <f t="shared" si="5"/>
        <v>Numéro</v>
      </c>
      <c r="F37" s="50" t="str">
        <f t="shared" si="5"/>
        <v>Numéro</v>
      </c>
      <c r="G37" s="50" t="str">
        <f t="shared" si="5"/>
        <v>Numéro</v>
      </c>
      <c r="H37" s="50" t="str">
        <f t="shared" si="5"/>
        <v>Numéro</v>
      </c>
    </row>
    <row r="38" spans="1:8" ht="13.5" thickBot="1">
      <c r="A38" s="53"/>
      <c r="B38" s="54"/>
      <c r="C38" s="51">
        <f aca="true" t="shared" si="6" ref="C38:H38">C$16</f>
        <v>1</v>
      </c>
      <c r="D38" s="51">
        <f t="shared" si="6"/>
        <v>2</v>
      </c>
      <c r="E38" s="51">
        <f t="shared" si="6"/>
        <v>3</v>
      </c>
      <c r="F38" s="51">
        <f t="shared" si="6"/>
        <v>4</v>
      </c>
      <c r="G38" s="51">
        <f t="shared" si="6"/>
        <v>5</v>
      </c>
      <c r="H38" s="51">
        <f t="shared" si="6"/>
        <v>6</v>
      </c>
    </row>
    <row r="39" spans="1:8" ht="14.25" thickBot="1" thickTop="1">
      <c r="A39" s="76" t="str">
        <f>A18</f>
        <v>Taux nominal du crédit</v>
      </c>
      <c r="B39" s="77"/>
      <c r="C39" s="77"/>
      <c r="D39" s="77"/>
      <c r="E39" s="77"/>
      <c r="F39" s="77"/>
      <c r="G39" s="77"/>
      <c r="H39" s="77"/>
    </row>
    <row r="40" spans="1:8" ht="13.5" thickBot="1">
      <c r="A40" s="27" t="s">
        <v>25</v>
      </c>
      <c r="B40" s="55"/>
      <c r="C40" s="55"/>
      <c r="D40" s="55"/>
      <c r="E40" s="55"/>
      <c r="F40" s="55"/>
      <c r="G40" s="55"/>
      <c r="H40" s="55"/>
    </row>
    <row r="41" spans="1:8" ht="13.5" thickBot="1">
      <c r="A41" s="30" t="s">
        <v>26</v>
      </c>
      <c r="B41" s="55"/>
      <c r="C41" s="55"/>
      <c r="D41" s="55"/>
      <c r="E41" s="55"/>
      <c r="F41" s="55"/>
      <c r="G41" s="55"/>
      <c r="H41" s="55"/>
    </row>
    <row r="42" spans="1:8" ht="13.5" thickBot="1">
      <c r="A42" s="30" t="s">
        <v>27</v>
      </c>
      <c r="B42" s="55"/>
      <c r="C42" s="55"/>
      <c r="D42" s="55"/>
      <c r="E42" s="55"/>
      <c r="F42" s="55"/>
      <c r="G42" s="55"/>
      <c r="H42" s="55"/>
    </row>
    <row r="43" spans="1:8" ht="13.5" thickBot="1">
      <c r="A43" s="27" t="s">
        <v>28</v>
      </c>
      <c r="B43" s="31"/>
      <c r="C43" s="31"/>
      <c r="D43" s="31"/>
      <c r="E43" s="31"/>
      <c r="F43" s="31"/>
      <c r="G43" s="31"/>
      <c r="H43" s="31"/>
    </row>
    <row r="44" spans="1:8" ht="13.5" thickBot="1">
      <c r="A44" s="27" t="s">
        <v>29</v>
      </c>
      <c r="B44" s="33"/>
      <c r="C44" s="55"/>
      <c r="D44" s="55"/>
      <c r="E44" s="55"/>
      <c r="F44" s="55"/>
      <c r="G44" s="55"/>
      <c r="H44" s="55"/>
    </row>
    <row r="45" spans="1:8" ht="13.5" thickBot="1">
      <c r="A45" s="89" t="s">
        <v>31</v>
      </c>
      <c r="B45" s="88"/>
      <c r="C45" s="88"/>
      <c r="D45" s="88"/>
      <c r="E45" s="88"/>
      <c r="F45" s="88"/>
      <c r="G45" s="88"/>
      <c r="H45" s="88"/>
    </row>
    <row r="46" spans="1:8" ht="13.5" thickBot="1">
      <c r="A46" s="83" t="s">
        <v>32</v>
      </c>
      <c r="B46" s="84"/>
      <c r="C46" s="85"/>
      <c r="D46" s="85"/>
      <c r="E46" s="85"/>
      <c r="F46" s="85"/>
      <c r="G46" s="85"/>
      <c r="H46" s="85"/>
    </row>
    <row r="47" ht="14.25" thickBot="1" thickTop="1"/>
    <row r="48" spans="1:8" ht="13.5" thickTop="1">
      <c r="A48" s="17" t="s">
        <v>62</v>
      </c>
      <c r="B48" s="56" t="s">
        <v>33</v>
      </c>
      <c r="C48" s="49" t="str">
        <f aca="true" t="shared" si="7" ref="C48:H48">C$14</f>
        <v>Billet - lettre</v>
      </c>
      <c r="D48" s="49" t="str">
        <f t="shared" si="7"/>
        <v>Billet - lettre</v>
      </c>
      <c r="E48" s="49" t="str">
        <f t="shared" si="7"/>
        <v>Billet - lettre</v>
      </c>
      <c r="F48" s="49" t="str">
        <f t="shared" si="7"/>
        <v>Billet - lettre</v>
      </c>
      <c r="G48" s="49" t="str">
        <f t="shared" si="7"/>
        <v>Billet - lettre</v>
      </c>
      <c r="H48" s="49" t="str">
        <f t="shared" si="7"/>
        <v>Billet - lettre</v>
      </c>
    </row>
    <row r="49" spans="1:8" ht="12.75">
      <c r="A49" s="22" t="str">
        <f>A37</f>
        <v>de jours créditeurs optimal associé</v>
      </c>
      <c r="B49" s="57" t="s">
        <v>33</v>
      </c>
      <c r="C49" s="50" t="str">
        <f aca="true" t="shared" si="8" ref="C49:H49">C$15</f>
        <v>Numéro</v>
      </c>
      <c r="D49" s="50" t="str">
        <f t="shared" si="8"/>
        <v>Numéro</v>
      </c>
      <c r="E49" s="50" t="str">
        <f t="shared" si="8"/>
        <v>Numéro</v>
      </c>
      <c r="F49" s="50" t="str">
        <f t="shared" si="8"/>
        <v>Numéro</v>
      </c>
      <c r="G49" s="50" t="str">
        <f t="shared" si="8"/>
        <v>Numéro</v>
      </c>
      <c r="H49" s="50" t="str">
        <f t="shared" si="8"/>
        <v>Numéro</v>
      </c>
    </row>
    <row r="50" spans="1:8" ht="13.5" thickBot="1">
      <c r="A50" s="53"/>
      <c r="B50" s="33"/>
      <c r="C50" s="51">
        <f aca="true" t="shared" si="9" ref="C50:H50">C$16</f>
        <v>1</v>
      </c>
      <c r="D50" s="51">
        <f t="shared" si="9"/>
        <v>2</v>
      </c>
      <c r="E50" s="51">
        <f t="shared" si="9"/>
        <v>3</v>
      </c>
      <c r="F50" s="51">
        <f t="shared" si="9"/>
        <v>4</v>
      </c>
      <c r="G50" s="51">
        <f t="shared" si="9"/>
        <v>5</v>
      </c>
      <c r="H50" s="51">
        <f t="shared" si="9"/>
        <v>6</v>
      </c>
    </row>
    <row r="51" spans="1:8" ht="14.25" thickBot="1" thickTop="1">
      <c r="A51" s="27" t="s">
        <v>34</v>
      </c>
      <c r="B51" s="33"/>
      <c r="C51" s="31"/>
      <c r="D51" s="31"/>
      <c r="E51" s="31"/>
      <c r="F51" s="31"/>
      <c r="G51" s="31"/>
      <c r="H51" s="31"/>
    </row>
    <row r="52" spans="1:8" ht="13.5" thickBot="1">
      <c r="A52" s="27" t="s">
        <v>35</v>
      </c>
      <c r="B52" s="33"/>
      <c r="C52" s="31"/>
      <c r="D52" s="31"/>
      <c r="E52" s="31"/>
      <c r="F52" s="31"/>
      <c r="G52" s="31"/>
      <c r="H52" s="31"/>
    </row>
    <row r="53" spans="1:8" ht="13.5" thickBot="1">
      <c r="A53" s="86" t="s">
        <v>38</v>
      </c>
      <c r="B53" s="87"/>
      <c r="C53" s="88"/>
      <c r="D53" s="88"/>
      <c r="E53" s="88"/>
      <c r="F53" s="88"/>
      <c r="G53" s="88"/>
      <c r="H53" s="88"/>
    </row>
    <row r="54" spans="1:8" ht="12.75">
      <c r="A54" s="90" t="s">
        <v>39</v>
      </c>
      <c r="B54" s="91" t="s">
        <v>33</v>
      </c>
      <c r="C54" s="92" t="e">
        <f>(1/((1+C$53)^(C$20/$C$5)))+(((C$20*$B$18/$C$6)+(3*$C$10))/((1+C$53)^((C$20+C$23)/$C$5)))-1</f>
        <v>#DIV/0!</v>
      </c>
      <c r="D54" s="92" t="e">
        <f>(1/((1+D$53)^(D$20/$C$5)))+(((D$20*$B$18/360)+(3*$C$10))/((1+D$53)^((D$20+D$23)/$C$5)))-1</f>
        <v>#DIV/0!</v>
      </c>
      <c r="E54" s="92" t="e">
        <f>(1/((1+E$53)^(E$20/$C$5)))+(((E$20*$B$18/360)+(3*$C$10))/((1+E$53)^((E$20+E$23)/$C$5)))-1</f>
        <v>#DIV/0!</v>
      </c>
      <c r="F54" s="92" t="e">
        <f>(1/((1+F$53)^(F$20/$C$5)))+(((F$20*$B$18/360)+(3*$C$10))/((1+F$53)^((F$20+F$23)/$C$5)))-1</f>
        <v>#DIV/0!</v>
      </c>
      <c r="G54" s="92" t="e">
        <f>(1/((1+G$53)^(G$20/$C$5)))+(((G$20*$B$18/360)+(3*$C$10))/((1+G$53)^((G$20+G$23)/$C$5)))-1</f>
        <v>#DIV/0!</v>
      </c>
      <c r="H54" s="92" t="e">
        <f>(1/((1+H$53)^(H$20/$C$5)))+(((H$20*$B$18/360)+(3*$C$10))/((1+H$53)^((H$20+H$23)/$C$5)))-1</f>
        <v>#DIV/0!</v>
      </c>
    </row>
    <row r="55" spans="1:8" ht="12.75">
      <c r="A55" s="93" t="s">
        <v>36</v>
      </c>
      <c r="B55" s="94" t="s">
        <v>33</v>
      </c>
      <c r="C55" s="95" t="e">
        <f aca="true" t="shared" si="10" ref="C55:H56">MAX(0,(C$53-C$51)*C$20/C$53)</f>
        <v>#DIV/0!</v>
      </c>
      <c r="D55" s="95" t="e">
        <f t="shared" si="10"/>
        <v>#DIV/0!</v>
      </c>
      <c r="E55" s="95" t="e">
        <f t="shared" si="10"/>
        <v>#DIV/0!</v>
      </c>
      <c r="F55" s="95" t="e">
        <f t="shared" si="10"/>
        <v>#DIV/0!</v>
      </c>
      <c r="G55" s="95" t="e">
        <f t="shared" si="10"/>
        <v>#DIV/0!</v>
      </c>
      <c r="H55" s="95" t="e">
        <f t="shared" si="10"/>
        <v>#DIV/0!</v>
      </c>
    </row>
    <row r="56" spans="1:8" ht="13.5" thickBot="1">
      <c r="A56" s="89" t="s">
        <v>37</v>
      </c>
      <c r="B56" s="87" t="s">
        <v>33</v>
      </c>
      <c r="C56" s="96" t="e">
        <f t="shared" si="10"/>
        <v>#DIV/0!</v>
      </c>
      <c r="D56" s="96" t="e">
        <f t="shared" si="10"/>
        <v>#DIV/0!</v>
      </c>
      <c r="E56" s="96" t="e">
        <f t="shared" si="10"/>
        <v>#DIV/0!</v>
      </c>
      <c r="F56" s="96" t="e">
        <f t="shared" si="10"/>
        <v>#DIV/0!</v>
      </c>
      <c r="G56" s="96" t="e">
        <f t="shared" si="10"/>
        <v>#DIV/0!</v>
      </c>
      <c r="H56" s="96" t="e">
        <f t="shared" si="10"/>
        <v>#DIV/0!</v>
      </c>
    </row>
    <row r="58" spans="1:7" ht="20.25">
      <c r="A58" s="2" t="s">
        <v>64</v>
      </c>
      <c r="B58" s="2"/>
      <c r="C58" s="2"/>
      <c r="D58" s="2"/>
      <c r="E58" s="2"/>
      <c r="F58" s="2"/>
      <c r="G58" s="2"/>
    </row>
    <row r="59" spans="1:7" ht="21" thickBot="1">
      <c r="A59" s="7"/>
      <c r="B59" s="7"/>
      <c r="C59" s="10"/>
      <c r="D59" s="10"/>
      <c r="E59" s="10"/>
      <c r="F59" s="2"/>
      <c r="G59" s="10"/>
    </row>
    <row r="60" spans="1:9" ht="13.5" thickTop="1">
      <c r="A60" s="59" t="s">
        <v>40</v>
      </c>
      <c r="B60" s="58" t="s">
        <v>42</v>
      </c>
      <c r="C60" s="56" t="s">
        <v>41</v>
      </c>
      <c r="D60" s="56" t="str">
        <f aca="true" t="shared" si="11" ref="D60:H61">C60</f>
        <v>Montant eventuellement </v>
      </c>
      <c r="E60" s="56" t="str">
        <f t="shared" si="11"/>
        <v>Montant eventuellement </v>
      </c>
      <c r="F60" s="56" t="str">
        <f t="shared" si="11"/>
        <v>Montant eventuellement </v>
      </c>
      <c r="G60" s="56" t="str">
        <f t="shared" si="11"/>
        <v>Montant eventuellement </v>
      </c>
      <c r="H60" s="56" t="str">
        <f t="shared" si="11"/>
        <v>Montant eventuellement </v>
      </c>
      <c r="I60" s="59" t="s">
        <v>43</v>
      </c>
    </row>
    <row r="61" spans="1:9" ht="12.75">
      <c r="A61" s="50"/>
      <c r="B61" s="60" t="s">
        <v>45</v>
      </c>
      <c r="C61" s="57" t="s">
        <v>44</v>
      </c>
      <c r="D61" s="60" t="str">
        <f t="shared" si="11"/>
        <v>escompte du billet</v>
      </c>
      <c r="E61" s="60" t="str">
        <f t="shared" si="11"/>
        <v>escompte du billet</v>
      </c>
      <c r="F61" s="60" t="str">
        <f t="shared" si="11"/>
        <v>escompte du billet</v>
      </c>
      <c r="G61" s="60" t="str">
        <f t="shared" si="11"/>
        <v>escompte du billet</v>
      </c>
      <c r="H61" s="60" t="str">
        <f t="shared" si="11"/>
        <v>escompte du billet</v>
      </c>
      <c r="I61" s="50" t="s">
        <v>46</v>
      </c>
    </row>
    <row r="62" spans="1:9" ht="13.5" thickBot="1">
      <c r="A62" s="63"/>
      <c r="B62" s="62"/>
      <c r="C62" s="51">
        <f aca="true" t="shared" si="12" ref="C62:H62">C$16</f>
        <v>1</v>
      </c>
      <c r="D62" s="61">
        <f t="shared" si="12"/>
        <v>2</v>
      </c>
      <c r="E62" s="61">
        <f t="shared" si="12"/>
        <v>3</v>
      </c>
      <c r="F62" s="61">
        <f t="shared" si="12"/>
        <v>4</v>
      </c>
      <c r="G62" s="61">
        <f t="shared" si="12"/>
        <v>5</v>
      </c>
      <c r="H62" s="61">
        <f t="shared" si="12"/>
        <v>6</v>
      </c>
      <c r="I62" s="63" t="s">
        <v>47</v>
      </c>
    </row>
    <row r="63" spans="1:9" ht="13.5" thickTop="1">
      <c r="A63" s="50" t="s">
        <v>65</v>
      </c>
      <c r="B63" s="97"/>
      <c r="C63" s="57"/>
      <c r="D63" s="98"/>
      <c r="E63" s="98"/>
      <c r="F63" s="98"/>
      <c r="G63" s="98"/>
      <c r="H63" s="98"/>
      <c r="I63" s="50"/>
    </row>
    <row r="64" spans="1:9" ht="13.5" thickBot="1">
      <c r="A64" s="50" t="s">
        <v>66</v>
      </c>
      <c r="B64" s="57" t="s">
        <v>30</v>
      </c>
      <c r="C64" s="57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50" t="s">
        <v>30</v>
      </c>
    </row>
    <row r="65" spans="1:9" ht="13.5" thickTop="1">
      <c r="A65" s="107">
        <v>37057</v>
      </c>
      <c r="B65" s="78"/>
      <c r="C65" s="102">
        <f>IF($A65&gt;=$C$3,IF($A65&lt;=C$19,C$34,0))</f>
        <v>0</v>
      </c>
      <c r="D65" s="99">
        <f aca="true" t="shared" si="13" ref="D65:H80">IF($A65&gt;=$C$3,IF($A65&lt;=D$19,D$34,0))</f>
        <v>0</v>
      </c>
      <c r="E65" s="99">
        <f t="shared" si="13"/>
        <v>0</v>
      </c>
      <c r="F65" s="99">
        <f t="shared" si="13"/>
        <v>0</v>
      </c>
      <c r="G65" s="99">
        <f t="shared" si="13"/>
        <v>0</v>
      </c>
      <c r="H65" s="99">
        <f t="shared" si="13"/>
        <v>0</v>
      </c>
      <c r="I65" s="105">
        <f aca="true" t="shared" si="14" ref="I65:I111">($C$64*$C65)+($D$64*$D65)+($E$64*$E65)+($F$64*$F65)+($G$64*$G65)+($H$64*$H65)+$B65</f>
        <v>0</v>
      </c>
    </row>
    <row r="66" spans="1:9" ht="12.75">
      <c r="A66" s="80">
        <v>37058</v>
      </c>
      <c r="B66" s="79"/>
      <c r="C66" s="103">
        <f aca="true" t="shared" si="15" ref="C66:H111">IF($A66&gt;=$C$3,IF($A66&lt;=C$19,C$34,0))</f>
        <v>0</v>
      </c>
      <c r="D66" s="100">
        <f t="shared" si="13"/>
        <v>0</v>
      </c>
      <c r="E66" s="100">
        <f t="shared" si="13"/>
        <v>0</v>
      </c>
      <c r="F66" s="100">
        <f t="shared" si="13"/>
        <v>0</v>
      </c>
      <c r="G66" s="100">
        <f t="shared" si="13"/>
        <v>0</v>
      </c>
      <c r="H66" s="100">
        <f t="shared" si="13"/>
        <v>0</v>
      </c>
      <c r="I66" s="105">
        <f t="shared" si="14"/>
        <v>0</v>
      </c>
    </row>
    <row r="67" spans="1:9" ht="12.75">
      <c r="A67" s="80">
        <v>37059</v>
      </c>
      <c r="B67" s="79"/>
      <c r="C67" s="103">
        <f t="shared" si="15"/>
        <v>0</v>
      </c>
      <c r="D67" s="100">
        <f t="shared" si="13"/>
        <v>0</v>
      </c>
      <c r="E67" s="100">
        <f t="shared" si="13"/>
        <v>0</v>
      </c>
      <c r="F67" s="100">
        <f t="shared" si="13"/>
        <v>0</v>
      </c>
      <c r="G67" s="100">
        <f t="shared" si="13"/>
        <v>0</v>
      </c>
      <c r="H67" s="100">
        <f t="shared" si="13"/>
        <v>0</v>
      </c>
      <c r="I67" s="105">
        <f t="shared" si="14"/>
        <v>0</v>
      </c>
    </row>
    <row r="68" spans="1:9" ht="12.75">
      <c r="A68" s="80">
        <v>37060</v>
      </c>
      <c r="B68" s="79"/>
      <c r="C68" s="103">
        <f t="shared" si="15"/>
        <v>0</v>
      </c>
      <c r="D68" s="100">
        <f t="shared" si="13"/>
        <v>0</v>
      </c>
      <c r="E68" s="100">
        <f t="shared" si="13"/>
        <v>0</v>
      </c>
      <c r="F68" s="100">
        <f t="shared" si="13"/>
        <v>0</v>
      </c>
      <c r="G68" s="100">
        <f t="shared" si="13"/>
        <v>0</v>
      </c>
      <c r="H68" s="100">
        <f t="shared" si="13"/>
        <v>0</v>
      </c>
      <c r="I68" s="105">
        <f t="shared" si="14"/>
        <v>0</v>
      </c>
    </row>
    <row r="69" spans="1:9" ht="12.75">
      <c r="A69" s="80">
        <v>37061</v>
      </c>
      <c r="B69" s="79"/>
      <c r="C69" s="103">
        <f t="shared" si="15"/>
        <v>0</v>
      </c>
      <c r="D69" s="100">
        <f t="shared" si="13"/>
        <v>0</v>
      </c>
      <c r="E69" s="100">
        <f t="shared" si="13"/>
        <v>0</v>
      </c>
      <c r="F69" s="100">
        <f t="shared" si="13"/>
        <v>0</v>
      </c>
      <c r="G69" s="100">
        <f t="shared" si="13"/>
        <v>0</v>
      </c>
      <c r="H69" s="100">
        <f t="shared" si="13"/>
        <v>0</v>
      </c>
      <c r="I69" s="105">
        <f t="shared" si="14"/>
        <v>0</v>
      </c>
    </row>
    <row r="70" spans="1:9" ht="12.75">
      <c r="A70" s="80">
        <v>37062</v>
      </c>
      <c r="B70" s="79"/>
      <c r="C70" s="103">
        <f t="shared" si="15"/>
        <v>0</v>
      </c>
      <c r="D70" s="100">
        <f t="shared" si="13"/>
        <v>0</v>
      </c>
      <c r="E70" s="100">
        <f t="shared" si="13"/>
        <v>0</v>
      </c>
      <c r="F70" s="100">
        <f t="shared" si="13"/>
        <v>0</v>
      </c>
      <c r="G70" s="100">
        <f t="shared" si="13"/>
        <v>0</v>
      </c>
      <c r="H70" s="100">
        <f t="shared" si="13"/>
        <v>0</v>
      </c>
      <c r="I70" s="105">
        <f t="shared" si="14"/>
        <v>0</v>
      </c>
    </row>
    <row r="71" spans="1:9" ht="12.75">
      <c r="A71" s="80">
        <v>37063</v>
      </c>
      <c r="B71" s="79"/>
      <c r="C71" s="103">
        <f t="shared" si="15"/>
        <v>0</v>
      </c>
      <c r="D71" s="100">
        <f t="shared" si="13"/>
        <v>0</v>
      </c>
      <c r="E71" s="100">
        <f t="shared" si="13"/>
        <v>0</v>
      </c>
      <c r="F71" s="100">
        <f t="shared" si="13"/>
        <v>0</v>
      </c>
      <c r="G71" s="100">
        <f t="shared" si="13"/>
        <v>0</v>
      </c>
      <c r="H71" s="100">
        <f t="shared" si="13"/>
        <v>0</v>
      </c>
      <c r="I71" s="105">
        <f t="shared" si="14"/>
        <v>0</v>
      </c>
    </row>
    <row r="72" spans="1:9" ht="12.75">
      <c r="A72" s="80">
        <v>37064</v>
      </c>
      <c r="B72" s="79"/>
      <c r="C72" s="103">
        <f t="shared" si="15"/>
        <v>0</v>
      </c>
      <c r="D72" s="100">
        <f t="shared" si="13"/>
        <v>0</v>
      </c>
      <c r="E72" s="100">
        <f t="shared" si="13"/>
        <v>0</v>
      </c>
      <c r="F72" s="100">
        <f t="shared" si="13"/>
        <v>0</v>
      </c>
      <c r="G72" s="100">
        <f t="shared" si="13"/>
        <v>0</v>
      </c>
      <c r="H72" s="100">
        <f t="shared" si="13"/>
        <v>0</v>
      </c>
      <c r="I72" s="105">
        <f t="shared" si="14"/>
        <v>0</v>
      </c>
    </row>
    <row r="73" spans="1:9" ht="12.75">
      <c r="A73" s="108">
        <v>37065</v>
      </c>
      <c r="B73" s="79"/>
      <c r="C73" s="103">
        <f t="shared" si="15"/>
        <v>0</v>
      </c>
      <c r="D73" s="100">
        <f t="shared" si="13"/>
        <v>0</v>
      </c>
      <c r="E73" s="100">
        <f t="shared" si="13"/>
        <v>0</v>
      </c>
      <c r="F73" s="100">
        <f t="shared" si="13"/>
        <v>0</v>
      </c>
      <c r="G73" s="100">
        <f t="shared" si="13"/>
        <v>0</v>
      </c>
      <c r="H73" s="100">
        <f t="shared" si="13"/>
        <v>0</v>
      </c>
      <c r="I73" s="105">
        <f t="shared" si="14"/>
        <v>0</v>
      </c>
    </row>
    <row r="74" spans="1:9" ht="12.75">
      <c r="A74" s="80">
        <v>37066</v>
      </c>
      <c r="B74" s="79"/>
      <c r="C74" s="103">
        <f t="shared" si="15"/>
        <v>0</v>
      </c>
      <c r="D74" s="100">
        <f t="shared" si="13"/>
        <v>0</v>
      </c>
      <c r="E74" s="100">
        <f t="shared" si="13"/>
        <v>0</v>
      </c>
      <c r="F74" s="100">
        <f t="shared" si="13"/>
        <v>0</v>
      </c>
      <c r="G74" s="100">
        <f t="shared" si="13"/>
        <v>0</v>
      </c>
      <c r="H74" s="100">
        <f t="shared" si="13"/>
        <v>0</v>
      </c>
      <c r="I74" s="105">
        <f t="shared" si="14"/>
        <v>0</v>
      </c>
    </row>
    <row r="75" spans="1:9" ht="12.75">
      <c r="A75" s="80">
        <v>37067</v>
      </c>
      <c r="B75" s="79"/>
      <c r="C75" s="103">
        <f t="shared" si="15"/>
        <v>0</v>
      </c>
      <c r="D75" s="100">
        <f t="shared" si="13"/>
        <v>0</v>
      </c>
      <c r="E75" s="100">
        <f t="shared" si="13"/>
        <v>0</v>
      </c>
      <c r="F75" s="100">
        <f t="shared" si="13"/>
        <v>0</v>
      </c>
      <c r="G75" s="100">
        <f t="shared" si="13"/>
        <v>0</v>
      </c>
      <c r="H75" s="100">
        <f t="shared" si="13"/>
        <v>0</v>
      </c>
      <c r="I75" s="105">
        <f t="shared" si="14"/>
        <v>0</v>
      </c>
    </row>
    <row r="76" spans="1:9" ht="12.75">
      <c r="A76" s="80">
        <v>37068</v>
      </c>
      <c r="B76" s="79"/>
      <c r="C76" s="103">
        <f t="shared" si="15"/>
        <v>0</v>
      </c>
      <c r="D76" s="100">
        <f t="shared" si="13"/>
        <v>0</v>
      </c>
      <c r="E76" s="100">
        <f t="shared" si="13"/>
        <v>0</v>
      </c>
      <c r="F76" s="100">
        <f t="shared" si="13"/>
        <v>0</v>
      </c>
      <c r="G76" s="100">
        <f t="shared" si="13"/>
        <v>0</v>
      </c>
      <c r="H76" s="100">
        <f t="shared" si="13"/>
        <v>0</v>
      </c>
      <c r="I76" s="105">
        <f t="shared" si="14"/>
        <v>0</v>
      </c>
    </row>
    <row r="77" spans="1:9" ht="12.75">
      <c r="A77" s="80">
        <v>37069</v>
      </c>
      <c r="B77" s="79"/>
      <c r="C77" s="103">
        <f t="shared" si="15"/>
        <v>0</v>
      </c>
      <c r="D77" s="100">
        <f t="shared" si="13"/>
        <v>0</v>
      </c>
      <c r="E77" s="100">
        <f t="shared" si="13"/>
        <v>0</v>
      </c>
      <c r="F77" s="100">
        <f t="shared" si="13"/>
        <v>0</v>
      </c>
      <c r="G77" s="100">
        <f t="shared" si="13"/>
        <v>0</v>
      </c>
      <c r="H77" s="100">
        <f t="shared" si="13"/>
        <v>0</v>
      </c>
      <c r="I77" s="105">
        <f t="shared" si="14"/>
        <v>0</v>
      </c>
    </row>
    <row r="78" spans="1:9" ht="12.75">
      <c r="A78" s="80">
        <v>37070</v>
      </c>
      <c r="B78" s="79"/>
      <c r="C78" s="103">
        <f t="shared" si="15"/>
        <v>0</v>
      </c>
      <c r="D78" s="100">
        <f t="shared" si="13"/>
        <v>0</v>
      </c>
      <c r="E78" s="100">
        <f t="shared" si="13"/>
        <v>0</v>
      </c>
      <c r="F78" s="100">
        <f t="shared" si="13"/>
        <v>0</v>
      </c>
      <c r="G78" s="100">
        <f t="shared" si="13"/>
        <v>0</v>
      </c>
      <c r="H78" s="100">
        <f t="shared" si="13"/>
        <v>0</v>
      </c>
      <c r="I78" s="105">
        <f t="shared" si="14"/>
        <v>0</v>
      </c>
    </row>
    <row r="79" spans="1:9" ht="12.75">
      <c r="A79" s="80">
        <v>37062</v>
      </c>
      <c r="B79" s="79"/>
      <c r="C79" s="103">
        <f t="shared" si="15"/>
        <v>0</v>
      </c>
      <c r="D79" s="100">
        <f t="shared" si="13"/>
        <v>0</v>
      </c>
      <c r="E79" s="100">
        <f t="shared" si="13"/>
        <v>0</v>
      </c>
      <c r="F79" s="100">
        <f t="shared" si="13"/>
        <v>0</v>
      </c>
      <c r="G79" s="100">
        <f t="shared" si="13"/>
        <v>0</v>
      </c>
      <c r="H79" s="100">
        <f t="shared" si="13"/>
        <v>0</v>
      </c>
      <c r="I79" s="105">
        <f t="shared" si="14"/>
        <v>0</v>
      </c>
    </row>
    <row r="80" spans="1:9" ht="12.75">
      <c r="A80" s="80">
        <v>37072</v>
      </c>
      <c r="B80" s="79"/>
      <c r="C80" s="103">
        <f t="shared" si="15"/>
        <v>0</v>
      </c>
      <c r="D80" s="100">
        <f t="shared" si="13"/>
        <v>0</v>
      </c>
      <c r="E80" s="100">
        <f t="shared" si="13"/>
        <v>0</v>
      </c>
      <c r="F80" s="100">
        <f t="shared" si="13"/>
        <v>0</v>
      </c>
      <c r="G80" s="100">
        <f t="shared" si="13"/>
        <v>0</v>
      </c>
      <c r="H80" s="100">
        <f t="shared" si="13"/>
        <v>0</v>
      </c>
      <c r="I80" s="105">
        <f t="shared" si="14"/>
        <v>0</v>
      </c>
    </row>
    <row r="81" spans="1:9" ht="12.75">
      <c r="A81" s="80">
        <v>37073</v>
      </c>
      <c r="B81" s="79"/>
      <c r="C81" s="103">
        <f t="shared" si="15"/>
        <v>0</v>
      </c>
      <c r="D81" s="100">
        <f t="shared" si="15"/>
        <v>0</v>
      </c>
      <c r="E81" s="100">
        <f t="shared" si="15"/>
        <v>0</v>
      </c>
      <c r="F81" s="100">
        <f t="shared" si="15"/>
        <v>0</v>
      </c>
      <c r="G81" s="100">
        <f t="shared" si="15"/>
        <v>0</v>
      </c>
      <c r="H81" s="100">
        <f t="shared" si="15"/>
        <v>0</v>
      </c>
      <c r="I81" s="105">
        <f t="shared" si="14"/>
        <v>0</v>
      </c>
    </row>
    <row r="82" spans="1:9" ht="12.75">
      <c r="A82" s="80">
        <v>37074</v>
      </c>
      <c r="B82" s="79"/>
      <c r="C82" s="103">
        <f t="shared" si="15"/>
        <v>0</v>
      </c>
      <c r="D82" s="100">
        <f t="shared" si="15"/>
        <v>0</v>
      </c>
      <c r="E82" s="100">
        <f t="shared" si="15"/>
        <v>0</v>
      </c>
      <c r="F82" s="100">
        <f t="shared" si="15"/>
        <v>0</v>
      </c>
      <c r="G82" s="100">
        <f t="shared" si="15"/>
        <v>0</v>
      </c>
      <c r="H82" s="100">
        <f t="shared" si="15"/>
        <v>0</v>
      </c>
      <c r="I82" s="105">
        <f t="shared" si="14"/>
        <v>0</v>
      </c>
    </row>
    <row r="83" spans="1:9" ht="12.75">
      <c r="A83" s="80">
        <v>37075</v>
      </c>
      <c r="B83" s="79"/>
      <c r="C83" s="103">
        <f t="shared" si="15"/>
        <v>0</v>
      </c>
      <c r="D83" s="100">
        <f t="shared" si="15"/>
        <v>0</v>
      </c>
      <c r="E83" s="100">
        <f t="shared" si="15"/>
        <v>0</v>
      </c>
      <c r="F83" s="100">
        <f t="shared" si="15"/>
        <v>0</v>
      </c>
      <c r="G83" s="100">
        <f t="shared" si="15"/>
        <v>0</v>
      </c>
      <c r="H83" s="100">
        <f t="shared" si="15"/>
        <v>0</v>
      </c>
      <c r="I83" s="105">
        <f t="shared" si="14"/>
        <v>0</v>
      </c>
    </row>
    <row r="84" spans="1:9" ht="12.75">
      <c r="A84" s="80">
        <v>37076</v>
      </c>
      <c r="B84" s="79"/>
      <c r="C84" s="103">
        <f t="shared" si="15"/>
        <v>0</v>
      </c>
      <c r="D84" s="100">
        <f t="shared" si="15"/>
        <v>0</v>
      </c>
      <c r="E84" s="100">
        <f t="shared" si="15"/>
        <v>0</v>
      </c>
      <c r="F84" s="100">
        <f t="shared" si="15"/>
        <v>0</v>
      </c>
      <c r="G84" s="100">
        <f t="shared" si="15"/>
        <v>0</v>
      </c>
      <c r="H84" s="100">
        <f t="shared" si="15"/>
        <v>0</v>
      </c>
      <c r="I84" s="105">
        <f t="shared" si="14"/>
        <v>0</v>
      </c>
    </row>
    <row r="85" spans="1:9" ht="12.75">
      <c r="A85" s="80">
        <v>37077</v>
      </c>
      <c r="B85" s="79"/>
      <c r="C85" s="103">
        <f t="shared" si="15"/>
        <v>0</v>
      </c>
      <c r="D85" s="100">
        <f t="shared" si="15"/>
        <v>0</v>
      </c>
      <c r="E85" s="100">
        <f t="shared" si="15"/>
        <v>0</v>
      </c>
      <c r="F85" s="100">
        <f t="shared" si="15"/>
        <v>0</v>
      </c>
      <c r="G85" s="100">
        <f t="shared" si="15"/>
        <v>0</v>
      </c>
      <c r="H85" s="100">
        <f t="shared" si="15"/>
        <v>0</v>
      </c>
      <c r="I85" s="105">
        <f t="shared" si="14"/>
        <v>0</v>
      </c>
    </row>
    <row r="86" spans="1:9" ht="12.75">
      <c r="A86" s="80">
        <v>37078</v>
      </c>
      <c r="B86" s="79"/>
      <c r="C86" s="103">
        <f t="shared" si="15"/>
        <v>0</v>
      </c>
      <c r="D86" s="100">
        <f t="shared" si="15"/>
        <v>0</v>
      </c>
      <c r="E86" s="100">
        <f t="shared" si="15"/>
        <v>0</v>
      </c>
      <c r="F86" s="100">
        <f t="shared" si="15"/>
        <v>0</v>
      </c>
      <c r="G86" s="100">
        <f t="shared" si="15"/>
        <v>0</v>
      </c>
      <c r="H86" s="100">
        <f t="shared" si="15"/>
        <v>0</v>
      </c>
      <c r="I86" s="105">
        <f t="shared" si="14"/>
        <v>0</v>
      </c>
    </row>
    <row r="87" spans="1:9" ht="12.75">
      <c r="A87" s="80">
        <v>37079</v>
      </c>
      <c r="B87" s="79"/>
      <c r="C87" s="103">
        <f t="shared" si="15"/>
        <v>0</v>
      </c>
      <c r="D87" s="100">
        <f t="shared" si="15"/>
        <v>0</v>
      </c>
      <c r="E87" s="100">
        <f t="shared" si="15"/>
        <v>0</v>
      </c>
      <c r="F87" s="100">
        <f t="shared" si="15"/>
        <v>0</v>
      </c>
      <c r="G87" s="100">
        <f t="shared" si="15"/>
        <v>0</v>
      </c>
      <c r="H87" s="100">
        <f t="shared" si="15"/>
        <v>0</v>
      </c>
      <c r="I87" s="105">
        <f t="shared" si="14"/>
        <v>0</v>
      </c>
    </row>
    <row r="88" spans="1:9" ht="12.75">
      <c r="A88" s="80">
        <v>37080</v>
      </c>
      <c r="B88" s="79"/>
      <c r="C88" s="103">
        <f t="shared" si="15"/>
        <v>0</v>
      </c>
      <c r="D88" s="100">
        <f t="shared" si="15"/>
        <v>0</v>
      </c>
      <c r="E88" s="100">
        <f t="shared" si="15"/>
        <v>0</v>
      </c>
      <c r="F88" s="100">
        <f t="shared" si="15"/>
        <v>0</v>
      </c>
      <c r="G88" s="100">
        <f t="shared" si="15"/>
        <v>0</v>
      </c>
      <c r="H88" s="100">
        <f t="shared" si="15"/>
        <v>0</v>
      </c>
      <c r="I88" s="105">
        <f t="shared" si="14"/>
        <v>0</v>
      </c>
    </row>
    <row r="89" spans="1:9" ht="12.75">
      <c r="A89" s="80">
        <v>37081</v>
      </c>
      <c r="B89" s="79"/>
      <c r="C89" s="103">
        <f t="shared" si="15"/>
        <v>0</v>
      </c>
      <c r="D89" s="100">
        <f t="shared" si="15"/>
        <v>0</v>
      </c>
      <c r="E89" s="100">
        <f t="shared" si="15"/>
        <v>0</v>
      </c>
      <c r="F89" s="100">
        <f t="shared" si="15"/>
        <v>0</v>
      </c>
      <c r="G89" s="100">
        <f t="shared" si="15"/>
        <v>0</v>
      </c>
      <c r="H89" s="100">
        <f t="shared" si="15"/>
        <v>0</v>
      </c>
      <c r="I89" s="105">
        <f t="shared" si="14"/>
        <v>0</v>
      </c>
    </row>
    <row r="90" spans="1:9" ht="12.75">
      <c r="A90" s="80">
        <v>37082</v>
      </c>
      <c r="B90" s="79"/>
      <c r="C90" s="103">
        <f t="shared" si="15"/>
        <v>0</v>
      </c>
      <c r="D90" s="100">
        <f t="shared" si="15"/>
        <v>0</v>
      </c>
      <c r="E90" s="100">
        <f t="shared" si="15"/>
        <v>0</v>
      </c>
      <c r="F90" s="100">
        <f t="shared" si="15"/>
        <v>0</v>
      </c>
      <c r="G90" s="100">
        <f t="shared" si="15"/>
        <v>0</v>
      </c>
      <c r="H90" s="100">
        <f t="shared" si="15"/>
        <v>0</v>
      </c>
      <c r="I90" s="105">
        <f t="shared" si="14"/>
        <v>0</v>
      </c>
    </row>
    <row r="91" spans="1:9" ht="12.75">
      <c r="A91" s="80">
        <v>37083</v>
      </c>
      <c r="B91" s="79"/>
      <c r="C91" s="103">
        <f t="shared" si="15"/>
        <v>0</v>
      </c>
      <c r="D91" s="100">
        <f t="shared" si="15"/>
        <v>0</v>
      </c>
      <c r="E91" s="100">
        <f t="shared" si="15"/>
        <v>0</v>
      </c>
      <c r="F91" s="100">
        <f t="shared" si="15"/>
        <v>0</v>
      </c>
      <c r="G91" s="100">
        <f t="shared" si="15"/>
        <v>0</v>
      </c>
      <c r="H91" s="100">
        <f t="shared" si="15"/>
        <v>0</v>
      </c>
      <c r="I91" s="105">
        <f t="shared" si="14"/>
        <v>0</v>
      </c>
    </row>
    <row r="92" spans="1:9" ht="12.75">
      <c r="A92" s="80">
        <v>37084</v>
      </c>
      <c r="B92" s="79"/>
      <c r="C92" s="103">
        <f t="shared" si="15"/>
        <v>0</v>
      </c>
      <c r="D92" s="100">
        <f t="shared" si="15"/>
        <v>0</v>
      </c>
      <c r="E92" s="100">
        <f t="shared" si="15"/>
        <v>0</v>
      </c>
      <c r="F92" s="100">
        <f t="shared" si="15"/>
        <v>0</v>
      </c>
      <c r="G92" s="100">
        <f t="shared" si="15"/>
        <v>0</v>
      </c>
      <c r="H92" s="100">
        <f t="shared" si="15"/>
        <v>0</v>
      </c>
      <c r="I92" s="105">
        <f t="shared" si="14"/>
        <v>0</v>
      </c>
    </row>
    <row r="93" spans="1:9" ht="12.75">
      <c r="A93" s="80">
        <v>37085</v>
      </c>
      <c r="B93" s="79"/>
      <c r="C93" s="103">
        <f t="shared" si="15"/>
        <v>0</v>
      </c>
      <c r="D93" s="100">
        <f t="shared" si="15"/>
        <v>0</v>
      </c>
      <c r="E93" s="100">
        <f t="shared" si="15"/>
        <v>0</v>
      </c>
      <c r="F93" s="100">
        <f t="shared" si="15"/>
        <v>0</v>
      </c>
      <c r="G93" s="100">
        <f t="shared" si="15"/>
        <v>0</v>
      </c>
      <c r="H93" s="100">
        <f t="shared" si="15"/>
        <v>0</v>
      </c>
      <c r="I93" s="105">
        <f t="shared" si="14"/>
        <v>0</v>
      </c>
    </row>
    <row r="94" spans="1:9" ht="12.75">
      <c r="A94" s="80">
        <v>37086</v>
      </c>
      <c r="B94" s="79"/>
      <c r="C94" s="103">
        <f t="shared" si="15"/>
        <v>0</v>
      </c>
      <c r="D94" s="100">
        <f t="shared" si="15"/>
        <v>0</v>
      </c>
      <c r="E94" s="100">
        <f t="shared" si="15"/>
        <v>0</v>
      </c>
      <c r="F94" s="100">
        <f t="shared" si="15"/>
        <v>0</v>
      </c>
      <c r="G94" s="100">
        <f t="shared" si="15"/>
        <v>0</v>
      </c>
      <c r="H94" s="100">
        <f t="shared" si="15"/>
        <v>0</v>
      </c>
      <c r="I94" s="105">
        <f t="shared" si="14"/>
        <v>0</v>
      </c>
    </row>
    <row r="95" spans="1:9" ht="12.75">
      <c r="A95" s="80">
        <v>37087</v>
      </c>
      <c r="B95" s="79"/>
      <c r="C95" s="103">
        <f t="shared" si="15"/>
        <v>0</v>
      </c>
      <c r="D95" s="100">
        <f t="shared" si="15"/>
        <v>0</v>
      </c>
      <c r="E95" s="100">
        <f t="shared" si="15"/>
        <v>0</v>
      </c>
      <c r="F95" s="100">
        <f t="shared" si="15"/>
        <v>0</v>
      </c>
      <c r="G95" s="100">
        <f t="shared" si="15"/>
        <v>0</v>
      </c>
      <c r="H95" s="100">
        <f t="shared" si="15"/>
        <v>0</v>
      </c>
      <c r="I95" s="105">
        <f t="shared" si="14"/>
        <v>0</v>
      </c>
    </row>
    <row r="96" spans="1:9" ht="12.75">
      <c r="A96" s="80">
        <v>37088</v>
      </c>
      <c r="B96" s="79"/>
      <c r="C96" s="103">
        <f t="shared" si="15"/>
        <v>0</v>
      </c>
      <c r="D96" s="100">
        <f t="shared" si="15"/>
        <v>0</v>
      </c>
      <c r="E96" s="100">
        <f t="shared" si="15"/>
        <v>0</v>
      </c>
      <c r="F96" s="100">
        <f t="shared" si="15"/>
        <v>0</v>
      </c>
      <c r="G96" s="100">
        <f t="shared" si="15"/>
        <v>0</v>
      </c>
      <c r="H96" s="100">
        <f t="shared" si="15"/>
        <v>0</v>
      </c>
      <c r="I96" s="105">
        <f t="shared" si="14"/>
        <v>0</v>
      </c>
    </row>
    <row r="97" spans="1:9" ht="12.75">
      <c r="A97" s="80">
        <v>37089</v>
      </c>
      <c r="B97" s="79"/>
      <c r="C97" s="103">
        <f t="shared" si="15"/>
        <v>0</v>
      </c>
      <c r="D97" s="100">
        <f t="shared" si="15"/>
        <v>0</v>
      </c>
      <c r="E97" s="100">
        <f t="shared" si="15"/>
        <v>0</v>
      </c>
      <c r="F97" s="100">
        <f t="shared" si="15"/>
        <v>0</v>
      </c>
      <c r="G97" s="100">
        <f t="shared" si="15"/>
        <v>0</v>
      </c>
      <c r="H97" s="100">
        <f t="shared" si="15"/>
        <v>0</v>
      </c>
      <c r="I97" s="105">
        <f t="shared" si="14"/>
        <v>0</v>
      </c>
    </row>
    <row r="98" spans="1:9" ht="12.75">
      <c r="A98" s="80">
        <v>37090</v>
      </c>
      <c r="B98" s="79"/>
      <c r="C98" s="103">
        <f t="shared" si="15"/>
        <v>0</v>
      </c>
      <c r="D98" s="100">
        <f t="shared" si="15"/>
        <v>0</v>
      </c>
      <c r="E98" s="100">
        <f t="shared" si="15"/>
        <v>0</v>
      </c>
      <c r="F98" s="100">
        <f t="shared" si="15"/>
        <v>0</v>
      </c>
      <c r="G98" s="100">
        <f t="shared" si="15"/>
        <v>0</v>
      </c>
      <c r="H98" s="100">
        <f t="shared" si="15"/>
        <v>0</v>
      </c>
      <c r="I98" s="105">
        <f t="shared" si="14"/>
        <v>0</v>
      </c>
    </row>
    <row r="99" spans="1:9" ht="12.75">
      <c r="A99" s="80">
        <v>37091</v>
      </c>
      <c r="B99" s="79"/>
      <c r="C99" s="103">
        <f t="shared" si="15"/>
        <v>0</v>
      </c>
      <c r="D99" s="100">
        <f t="shared" si="15"/>
        <v>0</v>
      </c>
      <c r="E99" s="100">
        <f t="shared" si="15"/>
        <v>0</v>
      </c>
      <c r="F99" s="100">
        <f t="shared" si="15"/>
        <v>0</v>
      </c>
      <c r="G99" s="100">
        <f t="shared" si="15"/>
        <v>0</v>
      </c>
      <c r="H99" s="100">
        <f t="shared" si="15"/>
        <v>0</v>
      </c>
      <c r="I99" s="105">
        <f t="shared" si="14"/>
        <v>0</v>
      </c>
    </row>
    <row r="100" spans="1:9" ht="12.75">
      <c r="A100" s="80">
        <v>37092</v>
      </c>
      <c r="B100" s="79"/>
      <c r="C100" s="103">
        <f t="shared" si="15"/>
        <v>0</v>
      </c>
      <c r="D100" s="100">
        <f t="shared" si="15"/>
        <v>0</v>
      </c>
      <c r="E100" s="100">
        <f t="shared" si="15"/>
        <v>0</v>
      </c>
      <c r="F100" s="100">
        <f t="shared" si="15"/>
        <v>0</v>
      </c>
      <c r="G100" s="100">
        <f t="shared" si="15"/>
        <v>0</v>
      </c>
      <c r="H100" s="100">
        <f t="shared" si="15"/>
        <v>0</v>
      </c>
      <c r="I100" s="105">
        <f t="shared" si="14"/>
        <v>0</v>
      </c>
    </row>
    <row r="101" spans="1:9" ht="12.75">
      <c r="A101" s="80">
        <v>37093</v>
      </c>
      <c r="B101" s="79"/>
      <c r="C101" s="103">
        <f t="shared" si="15"/>
        <v>0</v>
      </c>
      <c r="D101" s="100">
        <f t="shared" si="15"/>
        <v>0</v>
      </c>
      <c r="E101" s="100">
        <f t="shared" si="15"/>
        <v>0</v>
      </c>
      <c r="F101" s="100">
        <f t="shared" si="15"/>
        <v>0</v>
      </c>
      <c r="G101" s="100">
        <f t="shared" si="15"/>
        <v>0</v>
      </c>
      <c r="H101" s="100">
        <f t="shared" si="15"/>
        <v>0</v>
      </c>
      <c r="I101" s="105">
        <f t="shared" si="14"/>
        <v>0</v>
      </c>
    </row>
    <row r="102" spans="1:9" ht="12.75">
      <c r="A102" s="80">
        <v>37094</v>
      </c>
      <c r="B102" s="79"/>
      <c r="C102" s="103">
        <f t="shared" si="15"/>
        <v>0</v>
      </c>
      <c r="D102" s="100">
        <f t="shared" si="15"/>
        <v>0</v>
      </c>
      <c r="E102" s="100">
        <f t="shared" si="15"/>
        <v>0</v>
      </c>
      <c r="F102" s="100">
        <f t="shared" si="15"/>
        <v>0</v>
      </c>
      <c r="G102" s="100">
        <f t="shared" si="15"/>
        <v>0</v>
      </c>
      <c r="H102" s="100">
        <f t="shared" si="15"/>
        <v>0</v>
      </c>
      <c r="I102" s="105">
        <f t="shared" si="14"/>
        <v>0</v>
      </c>
    </row>
    <row r="103" spans="1:9" ht="12.75">
      <c r="A103" s="80">
        <v>37095</v>
      </c>
      <c r="B103" s="79"/>
      <c r="C103" s="103">
        <f t="shared" si="15"/>
        <v>0</v>
      </c>
      <c r="D103" s="100">
        <f t="shared" si="15"/>
        <v>0</v>
      </c>
      <c r="E103" s="100">
        <f t="shared" si="15"/>
        <v>0</v>
      </c>
      <c r="F103" s="100">
        <f t="shared" si="15"/>
        <v>0</v>
      </c>
      <c r="G103" s="100">
        <f t="shared" si="15"/>
        <v>0</v>
      </c>
      <c r="H103" s="100">
        <f t="shared" si="15"/>
        <v>0</v>
      </c>
      <c r="I103" s="105">
        <f t="shared" si="14"/>
        <v>0</v>
      </c>
    </row>
    <row r="104" spans="1:9" ht="12.75">
      <c r="A104" s="80">
        <v>37096</v>
      </c>
      <c r="B104" s="79"/>
      <c r="C104" s="103">
        <f t="shared" si="15"/>
        <v>0</v>
      </c>
      <c r="D104" s="100">
        <f t="shared" si="15"/>
        <v>0</v>
      </c>
      <c r="E104" s="100">
        <f t="shared" si="15"/>
        <v>0</v>
      </c>
      <c r="F104" s="100">
        <f t="shared" si="15"/>
        <v>0</v>
      </c>
      <c r="G104" s="100">
        <f t="shared" si="15"/>
        <v>0</v>
      </c>
      <c r="H104" s="100">
        <f t="shared" si="15"/>
        <v>0</v>
      </c>
      <c r="I104" s="105">
        <f t="shared" si="14"/>
        <v>0</v>
      </c>
    </row>
    <row r="105" spans="1:9" ht="12.75">
      <c r="A105" s="80">
        <v>37097</v>
      </c>
      <c r="B105" s="79"/>
      <c r="C105" s="103">
        <f t="shared" si="15"/>
        <v>0</v>
      </c>
      <c r="D105" s="100">
        <f t="shared" si="15"/>
        <v>0</v>
      </c>
      <c r="E105" s="100">
        <f t="shared" si="15"/>
        <v>0</v>
      </c>
      <c r="F105" s="100">
        <f t="shared" si="15"/>
        <v>0</v>
      </c>
      <c r="G105" s="100">
        <f t="shared" si="15"/>
        <v>0</v>
      </c>
      <c r="H105" s="100">
        <f t="shared" si="15"/>
        <v>0</v>
      </c>
      <c r="I105" s="105">
        <f t="shared" si="14"/>
        <v>0</v>
      </c>
    </row>
    <row r="106" spans="1:9" ht="12.75">
      <c r="A106" s="80">
        <v>37098</v>
      </c>
      <c r="B106" s="79"/>
      <c r="C106" s="103">
        <f t="shared" si="15"/>
        <v>0</v>
      </c>
      <c r="D106" s="100">
        <f t="shared" si="15"/>
        <v>0</v>
      </c>
      <c r="E106" s="100">
        <f t="shared" si="15"/>
        <v>0</v>
      </c>
      <c r="F106" s="100">
        <f t="shared" si="15"/>
        <v>0</v>
      </c>
      <c r="G106" s="100">
        <f t="shared" si="15"/>
        <v>0</v>
      </c>
      <c r="H106" s="100">
        <f t="shared" si="15"/>
        <v>0</v>
      </c>
      <c r="I106" s="105">
        <f t="shared" si="14"/>
        <v>0</v>
      </c>
    </row>
    <row r="107" spans="1:9" ht="12.75">
      <c r="A107" s="80">
        <v>37099</v>
      </c>
      <c r="B107" s="79"/>
      <c r="C107" s="103">
        <f t="shared" si="15"/>
        <v>0</v>
      </c>
      <c r="D107" s="100">
        <f t="shared" si="15"/>
        <v>0</v>
      </c>
      <c r="E107" s="100">
        <f t="shared" si="15"/>
        <v>0</v>
      </c>
      <c r="F107" s="100">
        <f t="shared" si="15"/>
        <v>0</v>
      </c>
      <c r="G107" s="100">
        <f t="shared" si="15"/>
        <v>0</v>
      </c>
      <c r="H107" s="100">
        <f t="shared" si="15"/>
        <v>0</v>
      </c>
      <c r="I107" s="105">
        <f t="shared" si="14"/>
        <v>0</v>
      </c>
    </row>
    <row r="108" spans="1:9" ht="12.75">
      <c r="A108" s="80">
        <v>37100</v>
      </c>
      <c r="B108" s="79"/>
      <c r="C108" s="103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5">
        <f t="shared" si="14"/>
        <v>0</v>
      </c>
    </row>
    <row r="109" spans="1:9" ht="12.75">
      <c r="A109" s="80">
        <v>37101</v>
      </c>
      <c r="B109" s="79"/>
      <c r="C109" s="103">
        <f t="shared" si="15"/>
        <v>0</v>
      </c>
      <c r="D109" s="100">
        <f t="shared" si="15"/>
        <v>0</v>
      </c>
      <c r="E109" s="100">
        <f t="shared" si="15"/>
        <v>0</v>
      </c>
      <c r="F109" s="100">
        <f t="shared" si="15"/>
        <v>0</v>
      </c>
      <c r="G109" s="100">
        <f t="shared" si="15"/>
        <v>0</v>
      </c>
      <c r="H109" s="100">
        <f t="shared" si="15"/>
        <v>0</v>
      </c>
      <c r="I109" s="105">
        <f t="shared" si="14"/>
        <v>0</v>
      </c>
    </row>
    <row r="110" spans="1:9" ht="12.75">
      <c r="A110" s="80">
        <v>37102</v>
      </c>
      <c r="B110" s="79"/>
      <c r="C110" s="103">
        <f t="shared" si="15"/>
        <v>0</v>
      </c>
      <c r="D110" s="100">
        <f t="shared" si="15"/>
        <v>0</v>
      </c>
      <c r="E110" s="100">
        <f t="shared" si="15"/>
        <v>0</v>
      </c>
      <c r="F110" s="100">
        <f t="shared" si="15"/>
        <v>0</v>
      </c>
      <c r="G110" s="100">
        <f t="shared" si="15"/>
        <v>0</v>
      </c>
      <c r="H110" s="100">
        <f t="shared" si="15"/>
        <v>0</v>
      </c>
      <c r="I110" s="105">
        <f t="shared" si="14"/>
        <v>0</v>
      </c>
    </row>
    <row r="111" spans="1:9" ht="13.5" thickBot="1">
      <c r="A111" s="81">
        <v>37103</v>
      </c>
      <c r="B111" s="82"/>
      <c r="C111" s="104">
        <f t="shared" si="15"/>
        <v>0</v>
      </c>
      <c r="D111" s="101">
        <f t="shared" si="15"/>
        <v>0</v>
      </c>
      <c r="E111" s="101">
        <f t="shared" si="15"/>
        <v>0</v>
      </c>
      <c r="F111" s="101">
        <f t="shared" si="15"/>
        <v>0</v>
      </c>
      <c r="G111" s="101">
        <f t="shared" si="15"/>
        <v>0</v>
      </c>
      <c r="H111" s="101">
        <f t="shared" si="15"/>
        <v>0</v>
      </c>
      <c r="I111" s="106">
        <f t="shared" si="14"/>
        <v>0</v>
      </c>
    </row>
    <row r="112" spans="1:10" ht="13.5" thickTop="1">
      <c r="A112" s="24"/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1:5" ht="12.75">
      <c r="A113" s="67" t="s">
        <v>67</v>
      </c>
      <c r="B113" s="67"/>
      <c r="C113" s="8"/>
      <c r="E113" s="67" t="s">
        <v>68</v>
      </c>
    </row>
    <row r="114" spans="1:7" ht="13.5" thickBot="1">
      <c r="A114" s="68"/>
      <c r="B114" s="68"/>
      <c r="C114" s="69"/>
      <c r="D114" s="70"/>
      <c r="E114" s="71"/>
      <c r="G114" s="72"/>
    </row>
    <row r="115" spans="1:8" ht="14.25" thickBot="1" thickTop="1">
      <c r="A115" s="73" t="s">
        <v>48</v>
      </c>
      <c r="B115" s="74" t="s">
        <v>49</v>
      </c>
      <c r="C115" s="75" t="s">
        <v>50</v>
      </c>
      <c r="E115" s="109" t="s">
        <v>48</v>
      </c>
      <c r="F115" s="110"/>
      <c r="G115" s="18" t="s">
        <v>49</v>
      </c>
      <c r="H115" s="111" t="s">
        <v>50</v>
      </c>
    </row>
    <row r="116" spans="1:8" ht="13.5" thickTop="1">
      <c r="A116" s="112" t="s">
        <v>51</v>
      </c>
      <c r="B116" s="114">
        <f>SUMIF($B$65:$B$111,"&gt;0")</f>
        <v>0</v>
      </c>
      <c r="C116" s="114">
        <f>SUMIF($I$65:$I$111,"&gt;0")</f>
        <v>0</v>
      </c>
      <c r="E116" s="112" t="s">
        <v>51</v>
      </c>
      <c r="F116" s="113"/>
      <c r="G116" s="114">
        <f>SUMIF($B$65:$B$111,"&gt;0")</f>
        <v>0</v>
      </c>
      <c r="H116" s="114">
        <f>SUMIF($I$65:$I$111,"&gt;0")</f>
        <v>0</v>
      </c>
    </row>
    <row r="117" spans="1:8" ht="12.75">
      <c r="A117" s="115" t="s">
        <v>52</v>
      </c>
      <c r="B117" s="117">
        <f>-SUMIF($B$65:$B$111,"&lt;0")</f>
        <v>0</v>
      </c>
      <c r="C117" s="117">
        <f>-SUMIF($I$65:$I$111,"&lt;0")</f>
        <v>0</v>
      </c>
      <c r="E117" s="115" t="s">
        <v>52</v>
      </c>
      <c r="F117" s="116"/>
      <c r="G117" s="117">
        <f>-SUMIF($B$65:$B$111,"&lt;0")</f>
        <v>0</v>
      </c>
      <c r="H117" s="117">
        <f>-SUMIF($I$65:$I$111,"&lt;0")</f>
        <v>0</v>
      </c>
    </row>
    <row r="118" spans="1:8" ht="12.75">
      <c r="A118" s="118" t="s">
        <v>53</v>
      </c>
      <c r="B118" s="119" t="e">
        <f>$C$9*B$116/$C$6</f>
        <v>#DIV/0!</v>
      </c>
      <c r="C118" s="119" t="e">
        <f>$C$9*C$116/$C$6</f>
        <v>#DIV/0!</v>
      </c>
      <c r="E118" s="118" t="s">
        <v>53</v>
      </c>
      <c r="F118" s="116"/>
      <c r="G118" s="119" t="e">
        <f>$C$9*G$116/$C$6</f>
        <v>#DIV/0!</v>
      </c>
      <c r="H118" s="119" t="e">
        <f>$C$9*H$116/$C$6</f>
        <v>#DIV/0!</v>
      </c>
    </row>
    <row r="119" spans="1:8" ht="12.75">
      <c r="A119" s="118" t="s">
        <v>54</v>
      </c>
      <c r="B119" s="119" t="e">
        <f>($B$18-$C$9)*B$117/$C$6</f>
        <v>#DIV/0!</v>
      </c>
      <c r="C119" s="119" t="e">
        <f>($B$18-$C$9)*C$117/$C$6</f>
        <v>#DIV/0!</v>
      </c>
      <c r="E119" s="118" t="s">
        <v>54</v>
      </c>
      <c r="F119" s="116"/>
      <c r="G119" s="119" t="e">
        <f>($B$18-$C$9)*G$117/$C$6</f>
        <v>#DIV/0!</v>
      </c>
      <c r="H119" s="119" t="e">
        <f>($B$18-$C$9)*H$117/$C$6</f>
        <v>#DIV/0!</v>
      </c>
    </row>
    <row r="120" spans="1:8" ht="13.5" thickBot="1">
      <c r="A120" s="120" t="s">
        <v>55</v>
      </c>
      <c r="B120" s="122" t="e">
        <f>B$118+B$119</f>
        <v>#DIV/0!</v>
      </c>
      <c r="C120" s="122" t="e">
        <f>C$118+C$119</f>
        <v>#DIV/0!</v>
      </c>
      <c r="E120" s="120" t="s">
        <v>55</v>
      </c>
      <c r="F120" s="121"/>
      <c r="G120" s="122" t="e">
        <f>G$118+G$119</f>
        <v>#DIV/0!</v>
      </c>
      <c r="H120" s="122" t="e">
        <f>H$118+H$119</f>
        <v>#DIV/0!</v>
      </c>
    </row>
    <row r="121" spans="3:7" ht="13.5" thickTop="1">
      <c r="C121" s="8"/>
      <c r="F121" s="13"/>
      <c r="G121" s="13"/>
    </row>
    <row r="122" ht="12.75">
      <c r="C122" s="8"/>
    </row>
  </sheetData>
  <sheetProtection/>
  <printOptions horizontalCentered="1" verticalCentered="1"/>
  <pageMargins left="0.3937007874015748" right="0.5905511811023623" top="0.5905511811023623" bottom="0.5905511811023623" header="0.5118110236220472" footer="0.5118110236220472"/>
  <pageSetup horizontalDpi="300" verticalDpi="300" orientation="landscape" paperSize="9" scale="60" r:id="rId1"/>
  <headerFooter alignWithMargins="0">
    <oddHeader>&amp;C&amp;A</oddHeader>
    <oddFooter>&amp;CPage 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2001-12-02T00:40:45Z</cp:lastPrinted>
  <dcterms:created xsi:type="dcterms:W3CDTF">2001-11-08T11:48:18Z</dcterms:created>
  <dcterms:modified xsi:type="dcterms:W3CDTF">2017-02-03T17:45:51Z</dcterms:modified>
  <cp:category/>
  <cp:version/>
  <cp:contentType/>
  <cp:contentStatus/>
</cp:coreProperties>
</file>