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5285" windowHeight="4635" activeTab="1"/>
  </bookViews>
  <sheets>
    <sheet name="Feuil1" sheetId="1" r:id="rId1"/>
    <sheet name="Fretillante" sheetId="2" r:id="rId2"/>
  </sheets>
  <externalReferences>
    <externalReference r:id="rId5"/>
  </externalReferences>
  <definedNames>
    <definedName name="tx">'[1]HOTELIERE'!$C$2</definedName>
  </definedNames>
  <calcPr fullCalcOnLoad="1"/>
</workbook>
</file>

<file path=xl/sharedStrings.xml><?xml version="1.0" encoding="utf-8"?>
<sst xmlns="http://schemas.openxmlformats.org/spreadsheetml/2006/main" count="113" uniqueCount="88">
  <si>
    <t>Rentabilités</t>
  </si>
  <si>
    <t>Lanceuse
Ri</t>
  </si>
  <si>
    <t>Indice de marché Rm</t>
  </si>
  <si>
    <t>Il correspond au coefficient directeur de la droite d'ajustement linéaire par la méthode des moindres carrés.</t>
  </si>
  <si>
    <t>Taux sans risque Rf</t>
  </si>
  <si>
    <t>Ri-E(Ri)</t>
  </si>
  <si>
    <t>[Ri-E(Ri)]²</t>
  </si>
  <si>
    <t>αi constante propre à l'actif i</t>
  </si>
  <si>
    <t>Rm-E(Rm)</t>
  </si>
  <si>
    <t>[Rm-E(Rm)]²</t>
  </si>
  <si>
    <t>Calcul Var (Ri)</t>
  </si>
  <si>
    <t>Calcul Var (Rm)</t>
  </si>
  <si>
    <t>Calcul Cov</t>
  </si>
  <si>
    <t>Prime de risque de Lanceuse SA : Pi = (Ri - Rf)</t>
  </si>
  <si>
    <t>Prime de risque du marché : Pm = (Rm - Rf)</t>
  </si>
  <si>
    <t>Val. Empirique</t>
  </si>
  <si>
    <t>Var Théo [Ri]</t>
  </si>
  <si>
    <t>Var Emp [Ri]</t>
  </si>
  <si>
    <t>Var Théo [Rm]</t>
  </si>
  <si>
    <t>Var Emp [Rm]</t>
  </si>
  <si>
    <t>D'où</t>
  </si>
  <si>
    <t>E(Ri) =</t>
  </si>
  <si>
    <t>en 1969 :</t>
  </si>
  <si>
    <t xml:space="preserve">en 1970 : </t>
  </si>
  <si>
    <t>=</t>
  </si>
  <si>
    <t xml:space="preserve">αi + βi . </t>
  </si>
  <si>
    <t xml:space="preserve"> = </t>
  </si>
  <si>
    <t xml:space="preserve"> βi .</t>
  </si>
  <si>
    <t xml:space="preserve">d'où : </t>
  </si>
  <si>
    <t xml:space="preserve"> βi =</t>
  </si>
  <si>
    <t xml:space="preserve">et </t>
  </si>
  <si>
    <t>Méthode des MCO (avec N : le nombre d'années = 10) :</t>
  </si>
  <si>
    <t xml:space="preserve">  &lt; 1 (actif défensif)</t>
  </si>
  <si>
    <t>αi =(Ri moyen) - βi (Rm moyen) =</t>
  </si>
  <si>
    <t xml:space="preserve"> -</t>
  </si>
  <si>
    <r>
      <t>Ri moyen = (</t>
    </r>
    <r>
      <rPr>
        <b/>
        <sz val="10"/>
        <rFont val="Calibri"/>
        <family val="2"/>
      </rPr>
      <t>ΣR</t>
    </r>
    <r>
      <rPr>
        <b/>
        <sz val="10"/>
        <rFont val="Arial"/>
        <family val="2"/>
      </rPr>
      <t>i) / N =</t>
    </r>
  </si>
  <si>
    <t xml:space="preserve">Rm moyen = (ΣRm) / N = </t>
  </si>
  <si>
    <t xml:space="preserve"> =</t>
  </si>
  <si>
    <t>Conclusion :</t>
  </si>
  <si>
    <t xml:space="preserve"> +</t>
  </si>
  <si>
    <t>. E(RM)</t>
  </si>
  <si>
    <t xml:space="preserve">    βi = Cov (Ri,Rm)/Var (Rm) =</t>
  </si>
  <si>
    <t>Lorsqu'on se place au niveau théorique du calcul d'une Var ou d'une Cov, on prend en compte l'ensembles des éléments contenu dans l'univers : On calcule ainsi une variance théorique à N degré de liberté.
Au niveau empirique,on se base sur un échantillon de données et on ne prend pas en compte tout l'univers. Dans ce cas la meilleure estimation de la var d'un échantillon est la variance empirique, calculée avec N-1 observations. Ici : N-1 = 9</t>
  </si>
  <si>
    <r>
      <t>Ri=</t>
    </r>
    <r>
      <rPr>
        <sz val="10"/>
        <rFont val="Calibri"/>
        <family val="2"/>
      </rPr>
      <t>αi + βi Rm + µ</t>
    </r>
  </si>
  <si>
    <t>et</t>
  </si>
  <si>
    <t>En soustrayant la première équation de la deuxième équation, on obtient :</t>
  </si>
  <si>
    <t>Equation de la droite de marché :</t>
  </si>
  <si>
    <t>µ bruit blanc tel que E(µ) = 0 et V(µ)=0</t>
  </si>
  <si>
    <t>Le Beta d'une action représente la sensibilité de la rentabilité de ce titre par rapport aux fluctuations de la rentabilité du marché.</t>
  </si>
  <si>
    <t>E(Pi) =</t>
  </si>
  <si>
    <t xml:space="preserve">Ci       +     βi . </t>
  </si>
  <si>
    <t>Ci      +      βi .</t>
  </si>
  <si>
    <t>E(RI) =</t>
  </si>
  <si>
    <t xml:space="preserve"> . (E(RM-E(RF))</t>
  </si>
  <si>
    <t>.  E(Pm)</t>
  </si>
  <si>
    <t xml:space="preserve">B] Toutes les informations contribuent efficacement à la formation des cours (mémoire à LT) </t>
  </si>
  <si>
    <t>A] Seules les informations les plus récentes contribuent efficacement à la forrmation des cours (mémoire à court terme)</t>
  </si>
  <si>
    <t>1) Dans le cadre du modèle de marché, on a :</t>
  </si>
  <si>
    <t>Moyenne</t>
  </si>
  <si>
    <t>Cov (Ri;Rm) empirique = E [ (Ri-E(Ri)) * (Rm - E(Rm))] / (N-1) =</t>
  </si>
  <si>
    <t xml:space="preserve">En soustrayant la première équation de la deuxième équation, on obtient alors </t>
  </si>
  <si>
    <t>ou</t>
  </si>
  <si>
    <t>1] Modèle de marché : Calcul du Beta en prenant en compte les taux de rentabilité</t>
  </si>
  <si>
    <t xml:space="preserve"> E[RF] =</t>
  </si>
  <si>
    <t>E[RF] =</t>
  </si>
  <si>
    <t>2] Medaf : Calcul du Beta en prenant en compte les primes de risque</t>
  </si>
  <si>
    <t>Pm=Rm-Rf</t>
  </si>
  <si>
    <t>Pi=Ri-Rf</t>
  </si>
  <si>
    <t>2) Dans le cadre du modèle d'évaluation des actifs financiers à l'équilibre, on a :</t>
  </si>
  <si>
    <t>(Ri-E(Ri)) *             (Rm - E(Rm))</t>
  </si>
  <si>
    <t>Rentabilité de l'ndice de marché   Rm</t>
  </si>
  <si>
    <t>Avec un taux sans sans risque annuel</t>
  </si>
  <si>
    <t>Pi - E(Pi)</t>
  </si>
  <si>
    <t>Pm - E(Pm)</t>
  </si>
  <si>
    <t>(Pm-E(Pm))^2</t>
  </si>
  <si>
    <t>(Pi-E(Pi)) *(Pm-E(Pm))</t>
  </si>
  <si>
    <t>αi = (Ri moyen) - βi (Rm moyen) =</t>
  </si>
  <si>
    <t>V(Rm) empirique = E [(Rm-Rm moyen)²]/ (N-1)</t>
  </si>
  <si>
    <t>V(Ri) empirique =E[(Ri-Ri moyen)²] / (N-1) =</t>
  </si>
  <si>
    <t>avec</t>
  </si>
  <si>
    <t>V(Pi) empirique =E[(Pi-Pi moyen)²] / (N-1)</t>
  </si>
  <si>
    <t>Cov (Pi;Pm) empirique = E [ (Pi-E(Pi)) * (Pm - E(Pm))] / (N-1) =</t>
  </si>
  <si>
    <t>Var[Pm] Théo.</t>
  </si>
  <si>
    <t>Var[Pm] Empi.</t>
  </si>
  <si>
    <t xml:space="preserve">                 =</t>
  </si>
  <si>
    <t xml:space="preserve">     avec un taux sans risque </t>
  </si>
  <si>
    <t>Beta = Cov(Pi,Pm)/Var(Pm) =</t>
  </si>
  <si>
    <t>D'où, la relation à l'équilibre</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</si>
</sst>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 _F_-;\-* #,##0.0\ _F_-;_-* &quot;-&quot;??\ _F_-;_-@_-"/>
    <numFmt numFmtId="173" formatCode="_-* #,##0\ _F_-;\-* #,##0\ _F_-;_-* &quot;-&quot;??\ _F_-;_-@_-"/>
    <numFmt numFmtId="174" formatCode="_-* #,##0.000\ _F_-;\-* #,##0.000\ _F_-;_-* &quot;-&quot;??\ _F_-;_-@_-"/>
    <numFmt numFmtId="175" formatCode="0.0%"/>
    <numFmt numFmtId="176" formatCode="0.0"/>
    <numFmt numFmtId="177" formatCode="#,##0.0\ &quot;€&quot;;[Red]\-#,##0.0\ &quot;€&quot;"/>
    <numFmt numFmtId="178" formatCode="_-* #,##0.0\ _€_-;\-* #,##0.0\ _€_-;_-* &quot;-&quot;?\ _€_-;_-@_-"/>
    <numFmt numFmtId="179" formatCode="0.000%"/>
    <numFmt numFmtId="180" formatCode="0.0000%"/>
    <numFmt numFmtId="181" formatCode="0.00000000"/>
    <numFmt numFmtId="182" formatCode="0.0000000"/>
    <numFmt numFmtId="183" formatCode="0.000000"/>
    <numFmt numFmtId="184" formatCode="0.00000"/>
    <numFmt numFmtId="185" formatCode="0.0000"/>
    <numFmt numFmtId="186" formatCode="0.000"/>
    <numFmt numFmtId="187" formatCode="_-* #,##0.00\ [$€]_-;\-* #,##0.00\ [$€]_-;_-* &quot;-&quot;??\ [$€]_-;_-@_-"/>
    <numFmt numFmtId="188" formatCode="_-* #,##0.0\ _€_-;\-* #,##0.0\ _€_-;_-* &quot;-&quot;??\ _€_-;_-@_-"/>
    <numFmt numFmtId="189" formatCode="_-* #,##0\ _€_-;\-* #,##0\ _€_-;_-* &quot;-&quot;??\ _€_-;_-@_-"/>
    <numFmt numFmtId="190" formatCode="_-* #,##0.0000\ _F_-;\-* #,##0.0000\ _F_-;_-* &quot;-&quot;??\ _F_-;_-@_-"/>
    <numFmt numFmtId="191" formatCode="_-* #,##0.00000\ _F_-;\-* #,##0.00000\ _F_-;_-* &quot;-&quot;??\ _F_-;_-@_-"/>
    <numFmt numFmtId="192" formatCode="_-* #,##0.000\ _€_-;\-* #,##0.000\ _€_-;_-* &quot;-&quot;???\ _€_-;_-@_-"/>
    <numFmt numFmtId="193" formatCode="0.000000000"/>
    <numFmt numFmtId="194" formatCode="0.0000000000"/>
    <numFmt numFmtId="195" formatCode="&quot;Vrai&quot;;&quot;Vrai&quot;;&quot;Faux&quot;"/>
    <numFmt numFmtId="196" formatCode="&quot;Actif&quot;;&quot;Actif&quot;;&quot;Inactif&quot;"/>
    <numFmt numFmtId="197" formatCode="[$€-2]\ #,##0.00_);[Red]\([$€-2]\ #,##0.00\)"/>
    <numFmt numFmtId="198" formatCode="0.00000%"/>
    <numFmt numFmtId="199" formatCode="[$-40C]dddd\ d\ mmmm\ yyyy"/>
    <numFmt numFmtId="200" formatCode="_-* #,##0.000000\ _F_-;\-* #,##0.000000\ _F_-;_-* &quot;-&quot;??\ _F_-;_-@_-"/>
    <numFmt numFmtId="201" formatCode="_-* #,##0.00\ [$€-40C]_-;\-* #,##0.00\ [$€-40C]_-;_-* &quot;-&quot;??\ [$€-40C]_-;_-@_-"/>
  </numFmts>
  <fonts count="49">
    <font>
      <sz val="10"/>
      <name val="Arial"/>
      <family val="0"/>
    </font>
    <font>
      <sz val="12"/>
      <name val="Garamond"/>
      <family val="1"/>
    </font>
    <font>
      <u val="single"/>
      <sz val="12"/>
      <color indexed="12"/>
      <name val="Garamond"/>
      <family val="1"/>
    </font>
    <font>
      <u val="single"/>
      <sz val="12"/>
      <color indexed="36"/>
      <name val="Garamond"/>
      <family val="1"/>
    </font>
    <font>
      <b/>
      <sz val="10"/>
      <name val="Arial"/>
      <family val="2"/>
    </font>
    <font>
      <b/>
      <i/>
      <sz val="10"/>
      <name val="Arial"/>
      <family val="2"/>
    </font>
    <font>
      <b/>
      <sz val="10"/>
      <name val="Calibri"/>
      <family val="2"/>
    </font>
    <font>
      <sz val="10"/>
      <name val="Calibri"/>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
      <patternFill patternType="solid">
        <fgColor indexed="29"/>
        <bgColor indexed="64"/>
      </patternFill>
    </fill>
    <fill>
      <patternFill patternType="solid">
        <fgColor theme="0" tint="-0.34997999668121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style="thin"/>
      <right>
        <color indexed="63"/>
      </right>
      <top style="thin"/>
      <bottom style="thin"/>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medium">
        <color indexed="10"/>
      </left>
      <right>
        <color indexed="63"/>
      </right>
      <top style="medium">
        <color indexed="10"/>
      </top>
      <bottom style="medium">
        <color indexed="10"/>
      </bottom>
    </border>
    <border>
      <left style="thin"/>
      <right>
        <color indexed="63"/>
      </right>
      <top style="medium"/>
      <bottom style="medium"/>
    </border>
    <border>
      <left style="thin"/>
      <right>
        <color indexed="63"/>
      </right>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style="medium"/>
    </border>
    <border>
      <left>
        <color indexed="63"/>
      </left>
      <right style="thin"/>
      <top style="medium"/>
      <bottom style="thin"/>
    </border>
    <border>
      <left>
        <color indexed="63"/>
      </left>
      <right style="thin"/>
      <top style="medium"/>
      <bottom style="medium"/>
    </border>
    <border>
      <left>
        <color indexed="63"/>
      </left>
      <right style="medium">
        <color indexed="10"/>
      </right>
      <top style="medium">
        <color indexed="10"/>
      </top>
      <bottom style="medium">
        <color indexed="10"/>
      </bottom>
    </border>
    <border>
      <left>
        <color indexed="63"/>
      </left>
      <right>
        <color indexed="63"/>
      </right>
      <top style="medium">
        <color indexed="10"/>
      </top>
      <bottom style="medium">
        <color indexed="10"/>
      </bottom>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0" borderId="2" applyNumberFormat="0" applyFill="0" applyAlignment="0" applyProtection="0"/>
    <xf numFmtId="0" fontId="0" fillId="26" borderId="3" applyNumberFormat="0" applyFont="0" applyAlignment="0" applyProtection="0"/>
    <xf numFmtId="0" fontId="34" fillId="27" borderId="1" applyNumberFormat="0" applyAlignment="0" applyProtection="0"/>
    <xf numFmtId="187" fontId="1" fillId="0" borderId="0" applyFont="0" applyFill="0" applyBorder="0" applyAlignment="0" applyProtection="0"/>
    <xf numFmtId="0" fontId="35"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9" borderId="0" applyNumberFormat="0" applyBorder="0" applyAlignment="0" applyProtection="0"/>
    <xf numFmtId="9" fontId="0" fillId="0" borderId="0" applyFont="0" applyFill="0" applyBorder="0" applyAlignment="0" applyProtection="0"/>
    <xf numFmtId="0" fontId="37" fillId="30" borderId="0" applyNumberFormat="0" applyBorder="0" applyAlignment="0" applyProtection="0"/>
    <xf numFmtId="0" fontId="38" fillId="25"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1" borderId="9" applyNumberFormat="0" applyAlignment="0" applyProtection="0"/>
  </cellStyleXfs>
  <cellXfs count="15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10" fontId="0" fillId="0" borderId="0" xfId="0" applyNumberFormat="1" applyBorder="1" applyAlignment="1">
      <alignment/>
    </xf>
    <xf numFmtId="0" fontId="4" fillId="0" borderId="0" xfId="0" applyFont="1" applyBorder="1" applyAlignment="1">
      <alignment/>
    </xf>
    <xf numFmtId="0" fontId="4" fillId="0" borderId="10" xfId="0" applyFont="1" applyBorder="1" applyAlignment="1">
      <alignment horizontal="center" wrapText="1" shrinkToFit="1"/>
    </xf>
    <xf numFmtId="0" fontId="4" fillId="0" borderId="11" xfId="0" applyFont="1" applyBorder="1" applyAlignment="1">
      <alignment horizontal="center" wrapText="1" shrinkToFit="1"/>
    </xf>
    <xf numFmtId="0" fontId="4" fillId="0" borderId="11" xfId="0" applyFont="1" applyFill="1" applyBorder="1" applyAlignment="1">
      <alignment horizontal="center" wrapText="1" shrinkToFit="1"/>
    </xf>
    <xf numFmtId="0" fontId="4" fillId="0" borderId="12" xfId="0" applyFont="1" applyFill="1" applyBorder="1" applyAlignment="1">
      <alignment horizontal="center" wrapText="1" shrinkToFi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0" xfId="0" applyFont="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0" xfId="0" applyFont="1" applyBorder="1" applyAlignment="1">
      <alignment horizontal="center"/>
    </xf>
    <xf numFmtId="9" fontId="0" fillId="0" borderId="16" xfId="0" applyNumberFormat="1" applyFont="1" applyBorder="1" applyAlignment="1">
      <alignment horizontal="center"/>
    </xf>
    <xf numFmtId="9" fontId="0" fillId="0" borderId="17" xfId="0" applyNumberFormat="1" applyFont="1" applyBorder="1" applyAlignment="1">
      <alignment horizontal="center"/>
    </xf>
    <xf numFmtId="9" fontId="0" fillId="0" borderId="18" xfId="0" applyNumberFormat="1" applyFont="1" applyBorder="1" applyAlignment="1">
      <alignment horizontal="center"/>
    </xf>
    <xf numFmtId="9" fontId="0" fillId="0" borderId="19" xfId="0" applyNumberFormat="1" applyFont="1" applyBorder="1" applyAlignment="1">
      <alignment horizontal="center"/>
    </xf>
    <xf numFmtId="9" fontId="0" fillId="0" borderId="20" xfId="0" applyNumberFormat="1" applyFont="1" applyBorder="1" applyAlignment="1">
      <alignment horizontal="center"/>
    </xf>
    <xf numFmtId="9" fontId="0" fillId="0" borderId="21" xfId="0" applyNumberFormat="1" applyFont="1" applyBorder="1" applyAlignment="1">
      <alignment horizontal="center"/>
    </xf>
    <xf numFmtId="175" fontId="0" fillId="0" borderId="11" xfId="53" applyNumberFormat="1" applyFont="1" applyBorder="1" applyAlignment="1">
      <alignment horizontal="center"/>
    </xf>
    <xf numFmtId="0" fontId="0" fillId="0" borderId="0" xfId="0" applyFont="1" applyFill="1" applyAlignment="1">
      <alignment/>
    </xf>
    <xf numFmtId="0" fontId="5" fillId="0" borderId="22" xfId="0" applyFont="1" applyFill="1" applyBorder="1" applyAlignment="1">
      <alignment/>
    </xf>
    <xf numFmtId="0" fontId="4" fillId="0" borderId="23" xfId="0" applyFont="1" applyBorder="1" applyAlignment="1">
      <alignment horizontal="center"/>
    </xf>
    <xf numFmtId="175" fontId="0" fillId="0" borderId="24" xfId="53" applyNumberFormat="1" applyFont="1" applyBorder="1" applyAlignment="1">
      <alignment horizontal="center"/>
    </xf>
    <xf numFmtId="175" fontId="0" fillId="32" borderId="24" xfId="53" applyNumberFormat="1" applyFont="1" applyFill="1" applyBorder="1" applyAlignment="1">
      <alignment horizontal="center"/>
    </xf>
    <xf numFmtId="175" fontId="0" fillId="0" borderId="24" xfId="53" applyNumberFormat="1" applyFont="1" applyFill="1" applyBorder="1" applyAlignment="1">
      <alignment horizontal="center"/>
    </xf>
    <xf numFmtId="198" fontId="0" fillId="32" borderId="24" xfId="53" applyNumberFormat="1" applyFont="1" applyFill="1" applyBorder="1" applyAlignment="1">
      <alignment horizontal="center"/>
    </xf>
    <xf numFmtId="0" fontId="4" fillId="0" borderId="11" xfId="0" applyFont="1" applyFill="1" applyBorder="1" applyAlignment="1">
      <alignment/>
    </xf>
    <xf numFmtId="0" fontId="4" fillId="0" borderId="0" xfId="0" applyFont="1" applyFill="1" applyAlignment="1">
      <alignment horizontal="left" wrapText="1"/>
    </xf>
    <xf numFmtId="0" fontId="0" fillId="0" borderId="11" xfId="0" applyFont="1" applyFill="1" applyBorder="1" applyAlignment="1">
      <alignment/>
    </xf>
    <xf numFmtId="0" fontId="4" fillId="0" borderId="0" xfId="0" applyFont="1" applyFill="1" applyBorder="1" applyAlignment="1">
      <alignment horizontal="left" wrapText="1"/>
    </xf>
    <xf numFmtId="9" fontId="4" fillId="0" borderId="0" xfId="0" applyNumberFormat="1" applyFont="1" applyFill="1" applyAlignment="1">
      <alignment/>
    </xf>
    <xf numFmtId="0" fontId="4" fillId="0" borderId="25" xfId="0" applyFont="1" applyFill="1" applyBorder="1" applyAlignment="1">
      <alignment/>
    </xf>
    <xf numFmtId="0" fontId="0" fillId="0" borderId="26" xfId="0" applyFont="1" applyFill="1" applyBorder="1" applyAlignment="1">
      <alignment/>
    </xf>
    <xf numFmtId="0" fontId="4" fillId="0" borderId="27" xfId="0" applyFont="1" applyFill="1" applyBorder="1" applyAlignment="1">
      <alignment/>
    </xf>
    <xf numFmtId="0" fontId="4"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4" fillId="0" borderId="0" xfId="0" applyFont="1" applyFill="1" applyBorder="1" applyAlignment="1">
      <alignment horizontal="center" wrapText="1"/>
    </xf>
    <xf numFmtId="9" fontId="4" fillId="0" borderId="0" xfId="0" applyNumberFormat="1" applyFont="1" applyFill="1" applyAlignment="1">
      <alignment horizontal="left" wrapText="1"/>
    </xf>
    <xf numFmtId="0" fontId="4" fillId="0" borderId="0" xfId="0" applyFont="1" applyFill="1" applyAlignment="1">
      <alignment horizontal="center" wrapText="1"/>
    </xf>
    <xf numFmtId="13" fontId="4" fillId="0" borderId="0" xfId="50" applyNumberFormat="1" applyFont="1" applyFill="1" applyAlignment="1">
      <alignment horizontal="center" wrapText="1"/>
    </xf>
    <xf numFmtId="0" fontId="8" fillId="0" borderId="0" xfId="0" applyFont="1" applyFill="1" applyAlignment="1">
      <alignment/>
    </xf>
    <xf numFmtId="10" fontId="4" fillId="0" borderId="0" xfId="53" applyNumberFormat="1" applyFont="1" applyFill="1" applyAlignment="1">
      <alignment horizontal="center" wrapText="1"/>
    </xf>
    <xf numFmtId="180" fontId="4" fillId="0" borderId="0" xfId="53" applyNumberFormat="1" applyFont="1" applyFill="1" applyAlignment="1">
      <alignment horizontal="center" wrapText="1"/>
    </xf>
    <xf numFmtId="175" fontId="4" fillId="0" borderId="0" xfId="0" applyNumberFormat="1" applyFont="1" applyFill="1" applyAlignment="1">
      <alignment horizontal="center"/>
    </xf>
    <xf numFmtId="0" fontId="4" fillId="0" borderId="0" xfId="0" applyFont="1" applyFill="1" applyAlignment="1">
      <alignment horizontal="center"/>
    </xf>
    <xf numFmtId="180" fontId="4"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9" fontId="0" fillId="0" borderId="0" xfId="0" applyNumberFormat="1" applyFont="1" applyFill="1" applyBorder="1" applyAlignment="1">
      <alignment horizontal="center" wrapText="1"/>
    </xf>
    <xf numFmtId="0" fontId="0" fillId="0" borderId="0" xfId="0" applyFont="1" applyFill="1" applyAlignment="1">
      <alignment horizontal="center" wrapText="1"/>
    </xf>
    <xf numFmtId="9" fontId="0" fillId="0" borderId="0" xfId="0" applyNumberFormat="1" applyFont="1" applyFill="1" applyAlignment="1">
      <alignment horizontal="center" wrapText="1"/>
    </xf>
    <xf numFmtId="0" fontId="0" fillId="0" borderId="0" xfId="0" applyFont="1" applyFill="1" applyAlignment="1">
      <alignment horizontal="left" wrapText="1"/>
    </xf>
    <xf numFmtId="180" fontId="0" fillId="0" borderId="0" xfId="53" applyNumberFormat="1" applyFont="1" applyFill="1" applyAlignment="1">
      <alignment horizontal="center" wrapText="1"/>
    </xf>
    <xf numFmtId="0" fontId="4" fillId="0" borderId="0" xfId="0" applyFont="1" applyFill="1" applyAlignment="1">
      <alignment wrapText="1"/>
    </xf>
    <xf numFmtId="180" fontId="4" fillId="0" borderId="0" xfId="0" applyNumberFormat="1" applyFont="1" applyFill="1" applyAlignment="1">
      <alignment horizontal="center" wrapText="1"/>
    </xf>
    <xf numFmtId="13" fontId="4" fillId="0" borderId="0" xfId="0" applyNumberFormat="1" applyFont="1" applyFill="1" applyAlignment="1">
      <alignment horizontal="center" wrapText="1"/>
    </xf>
    <xf numFmtId="180" fontId="0" fillId="0" borderId="0" xfId="53" applyNumberFormat="1" applyFont="1" applyFill="1" applyBorder="1" applyAlignment="1">
      <alignment horizontal="center"/>
    </xf>
    <xf numFmtId="0" fontId="4" fillId="0" borderId="28" xfId="0" applyFont="1" applyFill="1" applyBorder="1" applyAlignment="1">
      <alignment/>
    </xf>
    <xf numFmtId="0" fontId="4" fillId="0" borderId="29" xfId="0" applyFont="1" applyFill="1" applyBorder="1" applyAlignment="1">
      <alignment/>
    </xf>
    <xf numFmtId="180" fontId="4" fillId="0" borderId="19" xfId="53" applyNumberFormat="1" applyFont="1" applyFill="1" applyBorder="1" applyAlignment="1">
      <alignment horizontal="center"/>
    </xf>
    <xf numFmtId="0" fontId="4" fillId="0" borderId="0" xfId="0" applyFont="1" applyFill="1" applyBorder="1" applyAlignment="1">
      <alignment horizontal="center"/>
    </xf>
    <xf numFmtId="0" fontId="4" fillId="0" borderId="3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13" fontId="4" fillId="0" borderId="0" xfId="0" applyNumberFormat="1" applyFont="1" applyBorder="1" applyAlignment="1">
      <alignment horizontal="center"/>
    </xf>
    <xf numFmtId="0" fontId="4" fillId="33" borderId="0" xfId="0" applyFont="1" applyFill="1" applyAlignment="1">
      <alignment horizontal="left" wrapText="1"/>
    </xf>
    <xf numFmtId="0" fontId="4" fillId="33" borderId="0" xfId="0" applyFont="1" applyFill="1" applyAlignment="1">
      <alignment horizontal="center" wrapText="1"/>
    </xf>
    <xf numFmtId="0" fontId="4" fillId="33" borderId="0" xfId="0" applyFont="1" applyFill="1" applyBorder="1" applyAlignment="1">
      <alignment horizontal="left" wrapText="1"/>
    </xf>
    <xf numFmtId="0" fontId="4" fillId="33" borderId="0" xfId="0" applyFont="1" applyFill="1" applyAlignment="1">
      <alignment/>
    </xf>
    <xf numFmtId="0" fontId="0" fillId="33" borderId="0" xfId="0" applyFont="1" applyFill="1" applyAlignment="1">
      <alignment/>
    </xf>
    <xf numFmtId="175" fontId="0" fillId="33" borderId="11" xfId="53" applyNumberFormat="1" applyFont="1" applyFill="1" applyBorder="1" applyAlignment="1">
      <alignment horizontal="center"/>
    </xf>
    <xf numFmtId="9" fontId="0" fillId="0" borderId="0" xfId="53" applyFont="1" applyFill="1" applyAlignment="1">
      <alignment horizontal="center" wrapText="1"/>
    </xf>
    <xf numFmtId="0" fontId="46" fillId="0" borderId="0" xfId="0" applyFont="1" applyFill="1" applyBorder="1" applyAlignment="1">
      <alignment horizontal="justify" vertical="center" wrapText="1"/>
    </xf>
    <xf numFmtId="190" fontId="4" fillId="0" borderId="0" xfId="48" applyNumberFormat="1" applyFont="1" applyFill="1" applyAlignment="1">
      <alignment wrapText="1"/>
    </xf>
    <xf numFmtId="190" fontId="4" fillId="0" borderId="0" xfId="0" applyNumberFormat="1" applyFont="1" applyBorder="1" applyAlignment="1">
      <alignment horizontal="center"/>
    </xf>
    <xf numFmtId="0" fontId="0" fillId="33" borderId="0" xfId="0" applyFont="1" applyFill="1" applyBorder="1" applyAlignment="1">
      <alignment horizontal="center"/>
    </xf>
    <xf numFmtId="0" fontId="4" fillId="0" borderId="31" xfId="0" applyFont="1" applyFill="1" applyBorder="1" applyAlignment="1">
      <alignment horizontal="center" wrapText="1" shrinkToFit="1"/>
    </xf>
    <xf numFmtId="9" fontId="0" fillId="0" borderId="32" xfId="0" applyNumberFormat="1" applyFont="1" applyBorder="1" applyAlignment="1">
      <alignment horizontal="center"/>
    </xf>
    <xf numFmtId="9" fontId="0" fillId="0" borderId="27" xfId="0" applyNumberFormat="1" applyFont="1" applyBorder="1" applyAlignment="1">
      <alignment horizontal="center"/>
    </xf>
    <xf numFmtId="175" fontId="0" fillId="0" borderId="31" xfId="53" applyNumberFormat="1" applyFont="1" applyBorder="1" applyAlignment="1">
      <alignment horizontal="center"/>
    </xf>
    <xf numFmtId="0" fontId="4" fillId="0" borderId="33" xfId="0" applyFont="1" applyBorder="1" applyAlignment="1">
      <alignment horizontal="center"/>
    </xf>
    <xf numFmtId="9" fontId="0" fillId="0" borderId="34" xfId="0" applyNumberFormat="1" applyFont="1" applyBorder="1" applyAlignment="1">
      <alignment horizontal="center"/>
    </xf>
    <xf numFmtId="9" fontId="0" fillId="0" borderId="35" xfId="0" applyNumberFormat="1" applyFont="1" applyBorder="1" applyAlignment="1">
      <alignment horizontal="center"/>
    </xf>
    <xf numFmtId="9" fontId="0" fillId="0" borderId="36" xfId="0" applyNumberFormat="1" applyFont="1" applyBorder="1" applyAlignment="1">
      <alignment horizontal="center"/>
    </xf>
    <xf numFmtId="0" fontId="47" fillId="33" borderId="27" xfId="0" applyFont="1" applyFill="1" applyBorder="1" applyAlignment="1">
      <alignment horizontal="center"/>
    </xf>
    <xf numFmtId="180" fontId="47" fillId="33" borderId="37" xfId="0" applyNumberFormat="1" applyFont="1" applyFill="1" applyBorder="1" applyAlignment="1">
      <alignment horizontal="center" wrapText="1"/>
    </xf>
    <xf numFmtId="180" fontId="47" fillId="33" borderId="37" xfId="53" applyNumberFormat="1" applyFont="1" applyFill="1" applyBorder="1" applyAlignment="1">
      <alignment horizontal="center" wrapText="1"/>
    </xf>
    <xf numFmtId="200" fontId="47" fillId="33" borderId="37" xfId="48" applyNumberFormat="1" applyFont="1" applyFill="1" applyBorder="1" applyAlignment="1">
      <alignment horizontal="center" wrapText="1"/>
    </xf>
    <xf numFmtId="0" fontId="47" fillId="33" borderId="18" xfId="0" applyFont="1" applyFill="1" applyBorder="1" applyAlignment="1">
      <alignment horizontal="center" wrapText="1"/>
    </xf>
    <xf numFmtId="0" fontId="47" fillId="0" borderId="27" xfId="0" applyFont="1" applyBorder="1" applyAlignment="1">
      <alignment horizontal="center"/>
    </xf>
    <xf numFmtId="9" fontId="47" fillId="0" borderId="37" xfId="0" applyNumberFormat="1" applyFont="1" applyBorder="1" applyAlignment="1">
      <alignment horizontal="center"/>
    </xf>
    <xf numFmtId="0" fontId="48" fillId="0" borderId="37" xfId="0" applyFont="1" applyBorder="1" applyAlignment="1">
      <alignment horizontal="center"/>
    </xf>
    <xf numFmtId="13" fontId="47" fillId="0" borderId="37" xfId="0" applyNumberFormat="1" applyFont="1" applyBorder="1" applyAlignment="1">
      <alignment horizontal="center"/>
    </xf>
    <xf numFmtId="0" fontId="47" fillId="0" borderId="18" xfId="0" applyFont="1" applyFill="1" applyBorder="1" applyAlignment="1">
      <alignment horizontal="center"/>
    </xf>
    <xf numFmtId="190" fontId="4" fillId="0" borderId="0" xfId="48" applyNumberFormat="1" applyFont="1" applyBorder="1" applyAlignment="1">
      <alignment horizontal="center"/>
    </xf>
    <xf numFmtId="0" fontId="47" fillId="0" borderId="27" xfId="0" applyFont="1" applyFill="1" applyBorder="1" applyAlignment="1">
      <alignment horizontal="center"/>
    </xf>
    <xf numFmtId="190" fontId="47" fillId="0" borderId="37" xfId="48" applyNumberFormat="1" applyFont="1" applyFill="1" applyBorder="1" applyAlignment="1">
      <alignment wrapText="1"/>
    </xf>
    <xf numFmtId="0" fontId="47" fillId="0" borderId="18" xfId="0" applyFont="1" applyFill="1" applyBorder="1" applyAlignment="1">
      <alignment horizontal="center" wrapText="1"/>
    </xf>
    <xf numFmtId="175" fontId="0" fillId="0" borderId="17" xfId="0" applyNumberFormat="1" applyFont="1" applyBorder="1" applyAlignment="1">
      <alignment horizontal="center"/>
    </xf>
    <xf numFmtId="185" fontId="0" fillId="0" borderId="17" xfId="0" applyNumberFormat="1" applyFont="1" applyBorder="1" applyAlignment="1">
      <alignment horizontal="center"/>
    </xf>
    <xf numFmtId="185" fontId="0" fillId="0" borderId="38" xfId="0" applyNumberFormat="1" applyFont="1" applyBorder="1" applyAlignment="1">
      <alignment horizontal="center"/>
    </xf>
    <xf numFmtId="175" fontId="0" fillId="0" borderId="19" xfId="0" applyNumberFormat="1" applyFont="1" applyBorder="1" applyAlignment="1">
      <alignment horizontal="center"/>
    </xf>
    <xf numFmtId="185" fontId="0" fillId="0" borderId="19" xfId="0" applyNumberFormat="1" applyFont="1" applyBorder="1" applyAlignment="1">
      <alignment horizontal="center"/>
    </xf>
    <xf numFmtId="185" fontId="0" fillId="0" borderId="39" xfId="0" applyNumberFormat="1" applyFont="1" applyBorder="1" applyAlignment="1">
      <alignment horizontal="center"/>
    </xf>
    <xf numFmtId="175" fontId="0" fillId="0" borderId="35" xfId="0" applyNumberFormat="1" applyFont="1" applyBorder="1" applyAlignment="1">
      <alignment horizontal="center"/>
    </xf>
    <xf numFmtId="185" fontId="0" fillId="0" borderId="35" xfId="0" applyNumberFormat="1" applyFont="1" applyBorder="1" applyAlignment="1">
      <alignment horizontal="center"/>
    </xf>
    <xf numFmtId="185" fontId="0" fillId="0" borderId="40" xfId="0" applyNumberFormat="1" applyFont="1" applyBorder="1" applyAlignment="1">
      <alignment horizontal="center"/>
    </xf>
    <xf numFmtId="0" fontId="4" fillId="0" borderId="41" xfId="0" applyFont="1" applyBorder="1" applyAlignment="1">
      <alignment horizontal="center" wrapText="1" shrinkToFit="1"/>
    </xf>
    <xf numFmtId="0" fontId="4" fillId="0" borderId="42" xfId="0" applyFont="1" applyFill="1" applyBorder="1" applyAlignment="1">
      <alignment/>
    </xf>
    <xf numFmtId="0" fontId="47" fillId="33" borderId="0" xfId="0" applyFont="1" applyFill="1" applyBorder="1" applyAlignment="1">
      <alignment horizontal="center"/>
    </xf>
    <xf numFmtId="180" fontId="47" fillId="33" borderId="0" xfId="0" applyNumberFormat="1" applyFont="1" applyFill="1" applyBorder="1" applyAlignment="1">
      <alignment horizontal="center" wrapText="1"/>
    </xf>
    <xf numFmtId="180" fontId="47" fillId="33" borderId="0" xfId="53" applyNumberFormat="1" applyFont="1" applyFill="1" applyBorder="1" applyAlignment="1">
      <alignment horizontal="center" wrapText="1"/>
    </xf>
    <xf numFmtId="200" fontId="47" fillId="33" borderId="0" xfId="48" applyNumberFormat="1" applyFont="1" applyFill="1" applyBorder="1" applyAlignment="1">
      <alignment horizontal="center" wrapText="1"/>
    </xf>
    <xf numFmtId="0" fontId="47" fillId="33" borderId="0" xfId="0" applyFont="1" applyFill="1" applyBorder="1" applyAlignment="1">
      <alignment horizontal="center" wrapText="1"/>
    </xf>
    <xf numFmtId="180" fontId="47" fillId="0" borderId="37" xfId="0" applyNumberFormat="1" applyFont="1" applyFill="1" applyBorder="1" applyAlignment="1">
      <alignment horizontal="center" wrapText="1"/>
    </xf>
    <xf numFmtId="180" fontId="47" fillId="0" borderId="37" xfId="53" applyNumberFormat="1" applyFont="1" applyFill="1" applyBorder="1" applyAlignment="1">
      <alignment horizontal="center" wrapText="1"/>
    </xf>
    <xf numFmtId="13" fontId="47" fillId="0" borderId="37" xfId="0" applyNumberFormat="1" applyFont="1" applyFill="1" applyBorder="1" applyAlignment="1">
      <alignment horizontal="center" wrapText="1"/>
    </xf>
    <xf numFmtId="185" fontId="4" fillId="0" borderId="0" xfId="0" applyNumberFormat="1" applyFont="1" applyBorder="1" applyAlignment="1">
      <alignment/>
    </xf>
    <xf numFmtId="0" fontId="47" fillId="0" borderId="0" xfId="0" applyFont="1" applyFill="1" applyBorder="1" applyAlignment="1">
      <alignment horizontal="center"/>
    </xf>
    <xf numFmtId="190" fontId="47" fillId="0" borderId="0" xfId="48" applyNumberFormat="1" applyFont="1" applyFill="1" applyBorder="1" applyAlignment="1">
      <alignment wrapText="1"/>
    </xf>
    <xf numFmtId="0" fontId="47" fillId="0" borderId="0" xfId="0" applyFont="1" applyFill="1" applyBorder="1" applyAlignment="1">
      <alignment horizontal="center" wrapText="1"/>
    </xf>
    <xf numFmtId="182" fontId="0" fillId="34" borderId="11" xfId="0" applyNumberFormat="1" applyFont="1" applyFill="1" applyBorder="1" applyAlignment="1">
      <alignment horizontal="center"/>
    </xf>
    <xf numFmtId="198" fontId="4" fillId="34" borderId="11" xfId="53" applyNumberFormat="1" applyFont="1" applyFill="1" applyBorder="1" applyAlignment="1">
      <alignment horizontal="center"/>
    </xf>
    <xf numFmtId="198" fontId="4" fillId="34" borderId="43" xfId="53" applyNumberFormat="1" applyFont="1" applyFill="1" applyBorder="1" applyAlignment="1">
      <alignment horizontal="center"/>
    </xf>
    <xf numFmtId="180" fontId="0" fillId="32" borderId="24" xfId="53" applyNumberFormat="1" applyFont="1" applyFill="1" applyBorder="1" applyAlignment="1">
      <alignment horizontal="center"/>
    </xf>
    <xf numFmtId="198" fontId="4" fillId="34" borderId="31" xfId="53" applyNumberFormat="1" applyFont="1" applyFill="1" applyBorder="1" applyAlignment="1">
      <alignment horizontal="center"/>
    </xf>
    <xf numFmtId="180" fontId="0" fillId="34" borderId="11" xfId="53" applyNumberFormat="1" applyFont="1" applyFill="1" applyBorder="1" applyAlignment="1">
      <alignment horizontal="center"/>
    </xf>
    <xf numFmtId="180" fontId="0" fillId="0" borderId="0" xfId="0" applyNumberFormat="1" applyFont="1" applyBorder="1" applyAlignment="1">
      <alignment/>
    </xf>
    <xf numFmtId="180" fontId="0" fillId="0" borderId="0" xfId="0" applyNumberFormat="1" applyFont="1" applyAlignment="1">
      <alignment/>
    </xf>
    <xf numFmtId="0" fontId="0" fillId="0" borderId="0" xfId="0" applyFont="1" applyFill="1" applyBorder="1" applyAlignment="1">
      <alignment horizontal="left"/>
    </xf>
    <xf numFmtId="198" fontId="0" fillId="0" borderId="24" xfId="53" applyNumberFormat="1" applyFont="1" applyFill="1" applyBorder="1" applyAlignment="1">
      <alignment horizontal="center"/>
    </xf>
    <xf numFmtId="185" fontId="4" fillId="0" borderId="44" xfId="0" applyNumberFormat="1" applyFont="1" applyBorder="1" applyAlignment="1">
      <alignment horizontal="center"/>
    </xf>
    <xf numFmtId="0" fontId="4" fillId="0" borderId="0" xfId="0" applyFont="1" applyFill="1" applyBorder="1" applyAlignment="1">
      <alignment horizontal="left" wrapText="1"/>
    </xf>
    <xf numFmtId="0" fontId="4" fillId="33" borderId="0" xfId="0" applyFont="1" applyFill="1" applyAlignment="1">
      <alignment horizontal="left" wrapText="1"/>
    </xf>
    <xf numFmtId="0" fontId="0" fillId="0" borderId="0" xfId="0" applyFont="1" applyFill="1" applyAlignment="1">
      <alignment horizontal="left" wrapText="1"/>
    </xf>
    <xf numFmtId="0" fontId="4" fillId="35" borderId="0" xfId="0" applyFont="1" applyFill="1" applyBorder="1" applyAlignment="1">
      <alignment horizontal="left" wrapText="1"/>
    </xf>
    <xf numFmtId="0" fontId="0" fillId="33" borderId="30" xfId="0" applyFont="1" applyFill="1" applyBorder="1" applyAlignment="1">
      <alignment horizontal="left" vertical="center" wrapText="1"/>
    </xf>
    <xf numFmtId="0" fontId="0" fillId="33" borderId="45"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4" fillId="35" borderId="0" xfId="0" applyFont="1" applyFill="1" applyAlignment="1">
      <alignment horizontal="left" wrapText="1"/>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42"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ueugnon\Local%20Settings\Temporary%20Internet%20Files\OLK10\CHOIX%20INVESTISSEMENT_J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amp; B"/>
      <sheetName val="ANONY"/>
      <sheetName val="HOTELIERE"/>
      <sheetName val="ARPEGE"/>
      <sheetName val="CALIFORNIA"/>
      <sheetName val="TEXAS"/>
      <sheetName val="MANCELLE"/>
      <sheetName val="X et Y"/>
      <sheetName val="RIC"/>
      <sheetName val="preNIPUL"/>
      <sheetName val="NIPUL"/>
      <sheetName val="LAMBA"/>
      <sheetName val="REBUMIX"/>
      <sheetName val="UTILITE"/>
      <sheetName val="UTILITE 2"/>
      <sheetName val="RAMEL"/>
      <sheetName val="RAMEL (2)"/>
      <sheetName val="A et B"/>
      <sheetName val="Cendre"/>
      <sheetName val="LABETULLE"/>
      <sheetName val="FRETILLANTE"/>
    </sheetNames>
    <sheetDataSet>
      <sheetData sheetId="2">
        <row r="2">
          <cell r="C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11.421875" defaultRowHeight="12.75"/>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48"/>
  <sheetViews>
    <sheetView tabSelected="1" zoomScale="85" zoomScaleNormal="85" workbookViewId="0" topLeftCell="A1">
      <selection activeCell="G68" sqref="G68"/>
    </sheetView>
  </sheetViews>
  <sheetFormatPr defaultColWidth="11.421875" defaultRowHeight="12.75"/>
  <cols>
    <col min="1" max="1" width="28.57421875" style="0" customWidth="1"/>
    <col min="2" max="2" width="16.00390625" style="0" customWidth="1"/>
    <col min="3" max="3" width="14.7109375" style="0" customWidth="1"/>
    <col min="4" max="4" width="13.28125" style="0" customWidth="1"/>
    <col min="5" max="5" width="11.140625" style="0" customWidth="1"/>
    <col min="6" max="6" width="13.421875" style="0" customWidth="1"/>
    <col min="7" max="7" width="11.421875" style="0" customWidth="1"/>
    <col min="8" max="8" width="16.7109375" style="0" customWidth="1"/>
    <col min="9" max="9" width="13.8515625" style="0" customWidth="1"/>
    <col min="10" max="10" width="12.57421875" style="0" customWidth="1"/>
    <col min="11" max="11" width="2.00390625" style="0" customWidth="1"/>
  </cols>
  <sheetData>
    <row r="1" spans="1:10" s="4" customFormat="1" ht="12.75" customHeight="1">
      <c r="A1" s="143" t="s">
        <v>56</v>
      </c>
      <c r="B1" s="143"/>
      <c r="C1" s="143"/>
      <c r="D1" s="143"/>
      <c r="E1" s="143"/>
      <c r="F1" s="143"/>
      <c r="G1" s="143"/>
      <c r="H1" s="143"/>
      <c r="I1" s="143"/>
      <c r="J1" s="75"/>
    </row>
    <row r="2" spans="1:10" s="4" customFormat="1" ht="12.75" customHeight="1">
      <c r="A2" s="75"/>
      <c r="B2" s="75"/>
      <c r="C2" s="75"/>
      <c r="D2" s="75"/>
      <c r="E2" s="75"/>
      <c r="F2" s="75"/>
      <c r="G2" s="75"/>
      <c r="H2" s="75"/>
      <c r="I2" s="75"/>
      <c r="J2" s="75"/>
    </row>
    <row r="3" spans="1:10" s="4" customFormat="1" ht="12.75" customHeight="1">
      <c r="A3" s="75"/>
      <c r="B3" s="75"/>
      <c r="C3" s="75"/>
      <c r="D3" s="75"/>
      <c r="E3" s="75"/>
      <c r="F3" s="75"/>
      <c r="G3" s="75"/>
      <c r="H3" s="75"/>
      <c r="I3" s="75"/>
      <c r="J3" s="75"/>
    </row>
    <row r="4" spans="1:10" s="4" customFormat="1" ht="12.75">
      <c r="A4" s="37"/>
      <c r="B4" s="37"/>
      <c r="C4" s="37"/>
      <c r="D4" s="37"/>
      <c r="E4" s="37"/>
      <c r="F4" s="37"/>
      <c r="G4" s="37"/>
      <c r="H4" s="37"/>
      <c r="I4" s="37"/>
      <c r="J4" s="37"/>
    </row>
    <row r="5" spans="1:10" s="4" customFormat="1" ht="12.75">
      <c r="A5" s="140" t="s">
        <v>57</v>
      </c>
      <c r="B5" s="140"/>
      <c r="C5" s="140"/>
      <c r="D5" s="140"/>
      <c r="E5" s="140"/>
      <c r="F5" s="140"/>
      <c r="G5" s="37"/>
      <c r="H5" s="37"/>
      <c r="I5" s="37"/>
      <c r="J5" s="37"/>
    </row>
    <row r="6" spans="1:10" s="4" customFormat="1" ht="12.75">
      <c r="A6" s="37"/>
      <c r="B6" s="37"/>
      <c r="C6" s="37"/>
      <c r="D6" s="37"/>
      <c r="E6" s="37"/>
      <c r="F6" s="37"/>
      <c r="G6" s="37"/>
      <c r="H6" s="37"/>
      <c r="I6" s="37"/>
      <c r="J6" s="37"/>
    </row>
    <row r="7" spans="1:10" s="4" customFormat="1" ht="12.75">
      <c r="A7" s="37" t="s">
        <v>22</v>
      </c>
      <c r="B7" s="56">
        <f>B58</f>
        <v>-0.05</v>
      </c>
      <c r="C7" s="55" t="s">
        <v>24</v>
      </c>
      <c r="D7" s="55" t="s">
        <v>25</v>
      </c>
      <c r="E7" s="56">
        <f>C58</f>
        <v>-0.08</v>
      </c>
      <c r="F7" s="37"/>
      <c r="G7" s="37"/>
      <c r="H7" s="37"/>
      <c r="I7" s="37"/>
      <c r="J7" s="37"/>
    </row>
    <row r="8" spans="1:10" s="4" customFormat="1" ht="12.75">
      <c r="A8" s="35" t="s">
        <v>23</v>
      </c>
      <c r="B8" s="58">
        <f>B59</f>
        <v>0.12</v>
      </c>
      <c r="C8" s="57" t="s">
        <v>24</v>
      </c>
      <c r="D8" s="57" t="s">
        <v>25</v>
      </c>
      <c r="E8" s="58">
        <f>C59</f>
        <v>0.14</v>
      </c>
      <c r="F8" s="37"/>
      <c r="G8" s="37"/>
      <c r="H8" s="35"/>
      <c r="I8" s="35"/>
      <c r="J8" s="35"/>
    </row>
    <row r="9" spans="1:10" s="76" customFormat="1" ht="12.75">
      <c r="A9" s="73"/>
      <c r="B9" s="73"/>
      <c r="C9" s="73"/>
      <c r="D9" s="73"/>
      <c r="E9" s="74"/>
      <c r="F9" s="75"/>
      <c r="G9" s="75"/>
      <c r="H9" s="73"/>
      <c r="I9" s="73"/>
      <c r="J9" s="73"/>
    </row>
    <row r="10" spans="1:10" s="76" customFormat="1" ht="12.75">
      <c r="A10" s="141" t="s">
        <v>45</v>
      </c>
      <c r="B10" s="141"/>
      <c r="C10" s="141"/>
      <c r="D10" s="141"/>
      <c r="E10" s="141"/>
      <c r="F10" s="141"/>
      <c r="G10" s="141"/>
      <c r="H10" s="141"/>
      <c r="I10" s="141"/>
      <c r="J10" s="141"/>
    </row>
    <row r="11" spans="1:10" s="4" customFormat="1" ht="12.75">
      <c r="A11" s="35"/>
      <c r="B11" s="35"/>
      <c r="C11" s="35"/>
      <c r="D11" s="35"/>
      <c r="E11" s="35"/>
      <c r="F11" s="37"/>
      <c r="G11" s="37"/>
      <c r="H11" s="35"/>
      <c r="I11" s="35"/>
      <c r="J11" s="35"/>
    </row>
    <row r="12" spans="1:10" s="4" customFormat="1" ht="25.5">
      <c r="A12" s="35"/>
      <c r="B12" s="58">
        <f>B8-B7</f>
        <v>0.16999999999999998</v>
      </c>
      <c r="C12" s="59" t="s">
        <v>26</v>
      </c>
      <c r="D12" s="57" t="s">
        <v>27</v>
      </c>
      <c r="E12" s="58">
        <f>E8-E7</f>
        <v>0.22000000000000003</v>
      </c>
      <c r="F12" s="55" t="s">
        <v>28</v>
      </c>
      <c r="G12" s="47" t="s">
        <v>29</v>
      </c>
      <c r="H12" s="48">
        <f>B12/E12</f>
        <v>0.7727272727272726</v>
      </c>
      <c r="I12" s="61" t="s">
        <v>32</v>
      </c>
      <c r="J12" s="61"/>
    </row>
    <row r="13" spans="1:10" s="4" customFormat="1" ht="12.75">
      <c r="A13" s="35"/>
      <c r="B13" s="46"/>
      <c r="C13" s="35"/>
      <c r="D13" s="47"/>
      <c r="E13" s="46"/>
      <c r="F13" s="37"/>
      <c r="G13" s="37"/>
      <c r="H13" s="35"/>
      <c r="I13" s="48"/>
      <c r="J13" s="35"/>
    </row>
    <row r="14" spans="1:10" s="4" customFormat="1" ht="12.75">
      <c r="A14" s="35" t="s">
        <v>30</v>
      </c>
      <c r="B14" s="18" t="s">
        <v>33</v>
      </c>
      <c r="C14" s="35"/>
      <c r="D14" s="60">
        <f>B60</f>
        <v>0.088</v>
      </c>
      <c r="E14" s="58" t="s">
        <v>34</v>
      </c>
      <c r="F14" s="43">
        <f>(H12*C60)</f>
        <v>0.07572727272727271</v>
      </c>
      <c r="G14" s="53" t="s">
        <v>37</v>
      </c>
      <c r="H14" s="54">
        <f>D14-F14</f>
        <v>0.012272727272727282</v>
      </c>
      <c r="I14" s="48"/>
      <c r="J14" s="35"/>
    </row>
    <row r="15" spans="1:10" s="4" customFormat="1" ht="12.75">
      <c r="A15" s="35"/>
      <c r="B15" s="18"/>
      <c r="C15" s="35"/>
      <c r="D15" s="60"/>
      <c r="E15" s="58"/>
      <c r="F15" s="43"/>
      <c r="G15" s="53"/>
      <c r="H15" s="54"/>
      <c r="I15" s="48"/>
      <c r="J15" s="35"/>
    </row>
    <row r="16" spans="1:10" s="4" customFormat="1" ht="12.75">
      <c r="A16" s="47" t="s">
        <v>38</v>
      </c>
      <c r="B16" s="103" t="s">
        <v>21</v>
      </c>
      <c r="C16" s="122">
        <f>H14</f>
        <v>0.012272727272727282</v>
      </c>
      <c r="D16" s="123" t="s">
        <v>39</v>
      </c>
      <c r="E16" s="124">
        <f>H12</f>
        <v>0.7727272727272726</v>
      </c>
      <c r="F16" s="105" t="s">
        <v>40</v>
      </c>
      <c r="G16" s="53"/>
      <c r="H16" s="54"/>
      <c r="I16" s="48"/>
      <c r="J16" s="35"/>
    </row>
    <row r="17" spans="1:10" s="4" customFormat="1" ht="12.75">
      <c r="A17" s="47"/>
      <c r="B17" s="68"/>
      <c r="C17" s="62"/>
      <c r="D17" s="51"/>
      <c r="E17" s="63"/>
      <c r="F17" s="45"/>
      <c r="G17" s="53"/>
      <c r="H17" s="54"/>
      <c r="I17" s="48"/>
      <c r="J17" s="35"/>
    </row>
    <row r="18" spans="1:10" s="4" customFormat="1" ht="12.75">
      <c r="A18" s="47"/>
      <c r="B18" s="68"/>
      <c r="C18" s="62"/>
      <c r="D18" s="51"/>
      <c r="E18" s="63"/>
      <c r="F18" s="45"/>
      <c r="G18" s="53"/>
      <c r="H18" s="54"/>
      <c r="I18" s="48"/>
      <c r="J18" s="35"/>
    </row>
    <row r="19" spans="1:10" s="4" customFormat="1" ht="12.75">
      <c r="A19" s="47"/>
      <c r="B19" s="68"/>
      <c r="C19" s="62"/>
      <c r="D19" s="51"/>
      <c r="E19" s="63"/>
      <c r="F19" s="45"/>
      <c r="G19" s="53"/>
      <c r="H19" s="54"/>
      <c r="I19" s="48"/>
      <c r="J19" s="35"/>
    </row>
    <row r="20" spans="1:10" s="4" customFormat="1" ht="12.75">
      <c r="A20" s="140" t="s">
        <v>68</v>
      </c>
      <c r="B20" s="140"/>
      <c r="C20" s="140"/>
      <c r="D20" s="140"/>
      <c r="E20" s="140"/>
      <c r="F20" s="140"/>
      <c r="G20" s="37"/>
      <c r="H20" s="37"/>
      <c r="I20" s="37"/>
      <c r="J20" s="37"/>
    </row>
    <row r="21" spans="1:10" s="4" customFormat="1" ht="12.75">
      <c r="A21" s="37"/>
      <c r="B21" s="37"/>
      <c r="C21" s="37"/>
      <c r="D21" s="37"/>
      <c r="E21" s="37"/>
      <c r="F21" s="37"/>
      <c r="G21" s="37"/>
      <c r="H21" s="37"/>
      <c r="I21" s="37"/>
      <c r="J21" s="37"/>
    </row>
    <row r="22" spans="1:5" s="1" customFormat="1" ht="12.75">
      <c r="A22" s="37" t="s">
        <v>22</v>
      </c>
      <c r="B22" s="56">
        <f>E90</f>
        <v>-0.09</v>
      </c>
      <c r="C22" s="55" t="s">
        <v>24</v>
      </c>
      <c r="D22" s="55" t="s">
        <v>50</v>
      </c>
      <c r="E22" s="56">
        <f>F90</f>
        <v>-0.12</v>
      </c>
    </row>
    <row r="23" spans="1:5" s="1" customFormat="1" ht="12.75">
      <c r="A23" s="35" t="s">
        <v>23</v>
      </c>
      <c r="B23" s="58">
        <f>E91</f>
        <v>0.07999999999999999</v>
      </c>
      <c r="C23" s="57" t="s">
        <v>24</v>
      </c>
      <c r="D23" s="57" t="s">
        <v>51</v>
      </c>
      <c r="E23" s="58">
        <f>F91</f>
        <v>0.1</v>
      </c>
    </row>
    <row r="24" spans="1:10" s="1" customFormat="1" ht="12.75">
      <c r="A24" s="43"/>
      <c r="B24" s="43"/>
      <c r="C24" s="43"/>
      <c r="D24" s="43"/>
      <c r="E24" s="43"/>
      <c r="F24" s="43"/>
      <c r="G24" s="43"/>
      <c r="H24" s="43"/>
      <c r="I24" s="43"/>
      <c r="J24" s="43"/>
    </row>
    <row r="25" spans="1:10" s="1" customFormat="1" ht="12.75" customHeight="1">
      <c r="A25" s="142" t="s">
        <v>60</v>
      </c>
      <c r="B25" s="142"/>
      <c r="C25" s="142"/>
      <c r="D25" s="142"/>
      <c r="E25" s="142"/>
      <c r="J25" s="59"/>
    </row>
    <row r="26" spans="1:7" s="1" customFormat="1" ht="12.75">
      <c r="A26" s="3"/>
      <c r="C26" s="3"/>
      <c r="G26" s="7"/>
    </row>
    <row r="27" spans="1:9" s="1" customFormat="1" ht="25.5">
      <c r="A27" s="35"/>
      <c r="B27" s="58">
        <f>B23-B22</f>
        <v>0.16999999999999998</v>
      </c>
      <c r="C27" s="57" t="s">
        <v>26</v>
      </c>
      <c r="D27" s="57" t="s">
        <v>27</v>
      </c>
      <c r="E27" s="58">
        <f>E23-E22</f>
        <v>0.22</v>
      </c>
      <c r="F27" s="55"/>
      <c r="G27" s="47" t="s">
        <v>29</v>
      </c>
      <c r="H27" s="48">
        <f>B27/E27</f>
        <v>0.7727272727272727</v>
      </c>
      <c r="I27" s="61" t="s">
        <v>32</v>
      </c>
    </row>
    <row r="28" spans="1:9" s="1" customFormat="1" ht="12.75">
      <c r="A28" s="35"/>
      <c r="B28" s="46"/>
      <c r="C28" s="35"/>
      <c r="D28" s="47"/>
      <c r="E28" s="46"/>
      <c r="F28" s="37"/>
      <c r="G28" s="37"/>
      <c r="H28" s="35"/>
      <c r="I28" s="48"/>
    </row>
    <row r="29" spans="1:10" s="1" customFormat="1" ht="12.75">
      <c r="A29" s="35" t="s">
        <v>38</v>
      </c>
      <c r="B29" s="68" t="s">
        <v>49</v>
      </c>
      <c r="C29" s="63">
        <f>H27</f>
        <v>0.7727272727272727</v>
      </c>
      <c r="D29" s="45" t="s">
        <v>54</v>
      </c>
      <c r="J29" s="44"/>
    </row>
    <row r="30" spans="1:10" s="1" customFormat="1" ht="12.75">
      <c r="A30" s="35"/>
      <c r="B30" s="68"/>
      <c r="C30" s="63"/>
      <c r="D30" s="45"/>
      <c r="J30" s="44"/>
    </row>
    <row r="31" spans="1:10" s="1" customFormat="1" ht="12.75">
      <c r="A31" s="70" t="s">
        <v>61</v>
      </c>
      <c r="B31" s="97" t="s">
        <v>52</v>
      </c>
      <c r="C31" s="98">
        <f>D33</f>
        <v>0.04</v>
      </c>
      <c r="D31" s="99" t="s">
        <v>39</v>
      </c>
      <c r="E31" s="100">
        <f>C29</f>
        <v>0.7727272727272727</v>
      </c>
      <c r="F31" s="101" t="s">
        <v>53</v>
      </c>
      <c r="G31" s="71"/>
      <c r="H31" s="72"/>
      <c r="I31" s="68"/>
      <c r="J31" s="44"/>
    </row>
    <row r="32" spans="1:10" s="1" customFormat="1" ht="12.75">
      <c r="A32" s="35"/>
      <c r="B32" s="68"/>
      <c r="C32" s="63"/>
      <c r="D32" s="45"/>
      <c r="E32" s="8"/>
      <c r="F32" s="71"/>
      <c r="G32" s="71"/>
      <c r="H32" s="72"/>
      <c r="I32" s="68"/>
      <c r="J32" s="44"/>
    </row>
    <row r="33" spans="1:10" s="1" customFormat="1" ht="12.75" customHeight="1">
      <c r="A33" s="142" t="s">
        <v>71</v>
      </c>
      <c r="B33" s="142"/>
      <c r="C33" s="57" t="s">
        <v>64</v>
      </c>
      <c r="D33" s="79">
        <f>4%</f>
        <v>0.04</v>
      </c>
      <c r="E33" s="43"/>
      <c r="F33" s="43"/>
      <c r="G33" s="43"/>
      <c r="H33" s="43"/>
      <c r="I33" s="43"/>
      <c r="J33" s="43"/>
    </row>
    <row r="34" spans="1:10" s="1" customFormat="1" ht="12.75">
      <c r="A34" s="59"/>
      <c r="B34" s="59"/>
      <c r="C34" s="59"/>
      <c r="D34" s="79"/>
      <c r="E34" s="43"/>
      <c r="F34" s="43"/>
      <c r="G34" s="43"/>
      <c r="H34" s="43"/>
      <c r="I34" s="43"/>
      <c r="J34" s="43"/>
    </row>
    <row r="35" spans="1:10" s="4" customFormat="1" ht="12.75">
      <c r="A35" s="147" t="s">
        <v>55</v>
      </c>
      <c r="B35" s="147"/>
      <c r="C35" s="147"/>
      <c r="D35" s="147"/>
      <c r="E35" s="147"/>
      <c r="F35" s="147"/>
      <c r="G35" s="147"/>
      <c r="H35" s="147"/>
      <c r="I35" s="147"/>
      <c r="J35" s="76"/>
    </row>
    <row r="36" s="4" customFormat="1" ht="13.5" thickBot="1"/>
    <row r="37" spans="1:11" s="4" customFormat="1" ht="54" customHeight="1" thickBot="1">
      <c r="A37" s="144" t="s">
        <v>42</v>
      </c>
      <c r="B37" s="145"/>
      <c r="C37" s="145"/>
      <c r="D37" s="145"/>
      <c r="E37" s="145"/>
      <c r="F37" s="145"/>
      <c r="G37" s="145"/>
      <c r="H37" s="145"/>
      <c r="I37" s="146"/>
      <c r="J37" s="80"/>
      <c r="K37" s="35"/>
    </row>
    <row r="38" s="4" customFormat="1" ht="12.75">
      <c r="A38" s="27"/>
    </row>
    <row r="39" spans="1:10" s="4" customFormat="1" ht="12.75">
      <c r="A39" s="76" t="s">
        <v>62</v>
      </c>
      <c r="B39" s="76"/>
      <c r="C39" s="76"/>
      <c r="D39" s="76"/>
      <c r="E39" s="76"/>
      <c r="F39" s="76"/>
      <c r="G39" s="76"/>
      <c r="H39" s="76"/>
      <c r="I39" s="76"/>
      <c r="J39" s="76"/>
    </row>
    <row r="40" s="4" customFormat="1" ht="12.75"/>
    <row r="41" spans="1:6" s="4" customFormat="1" ht="12.75">
      <c r="A41" s="27" t="s">
        <v>46</v>
      </c>
      <c r="D41" s="27" t="s">
        <v>43</v>
      </c>
      <c r="F41" s="27" t="s">
        <v>47</v>
      </c>
    </row>
    <row r="42" s="4" customFormat="1" ht="12.75"/>
    <row r="43" spans="1:4" s="4" customFormat="1" ht="12.75">
      <c r="A43" s="27" t="s">
        <v>7</v>
      </c>
      <c r="D43" s="27"/>
    </row>
    <row r="44" s="4" customFormat="1" ht="12.75">
      <c r="A44" s="5" t="s">
        <v>48</v>
      </c>
    </row>
    <row r="45" spans="1:5" s="4" customFormat="1" ht="12.75">
      <c r="A45" s="27" t="s">
        <v>3</v>
      </c>
      <c r="E45" s="18"/>
    </row>
    <row r="46" spans="1:5" s="4" customFormat="1" ht="12.75">
      <c r="A46" s="27"/>
      <c r="E46" s="18"/>
    </row>
    <row r="47" s="4" customFormat="1" ht="13.5" thickBot="1">
      <c r="A47" s="4" t="s">
        <v>31</v>
      </c>
    </row>
    <row r="48" spans="5:9" s="4" customFormat="1" ht="13.5" thickBot="1">
      <c r="E48" s="148" t="s">
        <v>10</v>
      </c>
      <c r="F48" s="149"/>
      <c r="G48" s="148" t="s">
        <v>11</v>
      </c>
      <c r="H48" s="150"/>
      <c r="I48" s="116" t="s">
        <v>12</v>
      </c>
    </row>
    <row r="49" spans="1:9" s="4" customFormat="1" ht="26.25" thickBot="1">
      <c r="A49" s="28" t="s">
        <v>0</v>
      </c>
      <c r="B49" s="9" t="s">
        <v>1</v>
      </c>
      <c r="C49" s="10" t="s">
        <v>2</v>
      </c>
      <c r="D49" s="10" t="s">
        <v>4</v>
      </c>
      <c r="E49" s="115" t="s">
        <v>5</v>
      </c>
      <c r="F49" s="115" t="s">
        <v>6</v>
      </c>
      <c r="G49" s="115" t="s">
        <v>8</v>
      </c>
      <c r="H49" s="115" t="s">
        <v>9</v>
      </c>
      <c r="I49" s="115" t="s">
        <v>69</v>
      </c>
    </row>
    <row r="50" spans="1:9" s="4" customFormat="1" ht="12.75">
      <c r="A50" s="13">
        <v>1961</v>
      </c>
      <c r="B50" s="20">
        <v>0.15</v>
      </c>
      <c r="C50" s="21">
        <v>0.26</v>
      </c>
      <c r="D50" s="21">
        <v>0.02</v>
      </c>
      <c r="E50" s="21">
        <f aca="true" t="shared" si="0" ref="E50:E59">$B50-$B$60</f>
        <v>0.062</v>
      </c>
      <c r="F50" s="21">
        <f>E50*E50</f>
        <v>0.0038439999999999998</v>
      </c>
      <c r="G50" s="21">
        <f aca="true" t="shared" si="1" ref="G50:G59">$C50-$C$60</f>
        <v>0.162</v>
      </c>
      <c r="H50" s="21">
        <f>G50*G50</f>
        <v>0.026244</v>
      </c>
      <c r="I50" s="21">
        <f>E50*G50</f>
        <v>0.010044</v>
      </c>
    </row>
    <row r="51" spans="1:9" s="4" customFormat="1" ht="12.75">
      <c r="A51" s="14">
        <v>1962</v>
      </c>
      <c r="B51" s="22">
        <v>-0.03</v>
      </c>
      <c r="C51" s="23">
        <v>-0.09</v>
      </c>
      <c r="D51" s="23">
        <v>0.02</v>
      </c>
      <c r="E51" s="21">
        <f t="shared" si="0"/>
        <v>-0.118</v>
      </c>
      <c r="F51" s="21">
        <f aca="true" t="shared" si="2" ref="F51:F59">E51*E51</f>
        <v>0.013923999999999999</v>
      </c>
      <c r="G51" s="21">
        <f t="shared" si="1"/>
        <v>-0.188</v>
      </c>
      <c r="H51" s="21">
        <f aca="true" t="shared" si="3" ref="H51:H59">G51*G51</f>
        <v>0.035344</v>
      </c>
      <c r="I51" s="21">
        <f aca="true" t="shared" si="4" ref="I51:I59">E51*G51</f>
        <v>0.022184</v>
      </c>
    </row>
    <row r="52" spans="1:10" s="49" customFormat="1" ht="15.75">
      <c r="A52" s="14">
        <v>1963</v>
      </c>
      <c r="B52" s="22">
        <v>0.17</v>
      </c>
      <c r="C52" s="23">
        <v>0.22</v>
      </c>
      <c r="D52" s="23">
        <v>0.02</v>
      </c>
      <c r="E52" s="21">
        <f t="shared" si="0"/>
        <v>0.08200000000000002</v>
      </c>
      <c r="F52" s="21">
        <f t="shared" si="2"/>
        <v>0.0067240000000000025</v>
      </c>
      <c r="G52" s="21">
        <f t="shared" si="1"/>
        <v>0.122</v>
      </c>
      <c r="H52" s="21">
        <f t="shared" si="3"/>
        <v>0.014884</v>
      </c>
      <c r="I52" s="21">
        <f t="shared" si="4"/>
        <v>0.010004000000000002</v>
      </c>
      <c r="J52" s="4"/>
    </row>
    <row r="53" spans="1:11" s="4" customFormat="1" ht="12.75">
      <c r="A53" s="14">
        <v>1964</v>
      </c>
      <c r="B53" s="22">
        <v>0.12</v>
      </c>
      <c r="C53" s="23">
        <v>0.16</v>
      </c>
      <c r="D53" s="23">
        <v>0.02</v>
      </c>
      <c r="E53" s="21">
        <f t="shared" si="0"/>
        <v>0.032</v>
      </c>
      <c r="F53" s="21">
        <f t="shared" si="2"/>
        <v>0.001024</v>
      </c>
      <c r="G53" s="21">
        <f t="shared" si="1"/>
        <v>0.062</v>
      </c>
      <c r="H53" s="21">
        <f t="shared" si="3"/>
        <v>0.0038439999999999998</v>
      </c>
      <c r="I53" s="21">
        <f t="shared" si="4"/>
        <v>0.001984</v>
      </c>
      <c r="K53" s="18"/>
    </row>
    <row r="54" spans="1:11" s="4" customFormat="1" ht="12.75">
      <c r="A54" s="14">
        <v>1965</v>
      </c>
      <c r="B54" s="22">
        <v>0.08</v>
      </c>
      <c r="C54" s="23">
        <v>0.12</v>
      </c>
      <c r="D54" s="23">
        <v>0.03</v>
      </c>
      <c r="E54" s="21">
        <f t="shared" si="0"/>
        <v>-0.007999999999999993</v>
      </c>
      <c r="F54" s="21">
        <f t="shared" si="2"/>
        <v>6.399999999999989E-05</v>
      </c>
      <c r="G54" s="21">
        <f t="shared" si="1"/>
        <v>0.021999999999999992</v>
      </c>
      <c r="H54" s="21">
        <f t="shared" si="3"/>
        <v>0.0004839999999999996</v>
      </c>
      <c r="I54" s="21">
        <f t="shared" si="4"/>
        <v>-0.00017599999999999978</v>
      </c>
      <c r="K54" s="18"/>
    </row>
    <row r="55" spans="1:11" s="4" customFormat="1" ht="12.75">
      <c r="A55" s="14">
        <v>1966</v>
      </c>
      <c r="B55" s="22">
        <v>0.02</v>
      </c>
      <c r="C55" s="23">
        <v>-0.1</v>
      </c>
      <c r="D55" s="23">
        <v>0.03</v>
      </c>
      <c r="E55" s="21">
        <f t="shared" si="0"/>
        <v>-0.06799999999999999</v>
      </c>
      <c r="F55" s="21">
        <f t="shared" si="2"/>
        <v>0.004623999999999999</v>
      </c>
      <c r="G55" s="21">
        <f t="shared" si="1"/>
        <v>-0.198</v>
      </c>
      <c r="H55" s="21">
        <f t="shared" si="3"/>
        <v>0.039204</v>
      </c>
      <c r="I55" s="21">
        <f t="shared" si="4"/>
        <v>0.013463999999999999</v>
      </c>
      <c r="K55" s="18"/>
    </row>
    <row r="56" spans="1:11" s="4" customFormat="1" ht="12.75">
      <c r="A56" s="14">
        <v>1967</v>
      </c>
      <c r="B56" s="22">
        <v>0.16</v>
      </c>
      <c r="C56" s="23">
        <v>0.24</v>
      </c>
      <c r="D56" s="23">
        <v>0.03</v>
      </c>
      <c r="E56" s="21">
        <f t="shared" si="0"/>
        <v>0.07200000000000001</v>
      </c>
      <c r="F56" s="21">
        <f t="shared" si="2"/>
        <v>0.005184000000000001</v>
      </c>
      <c r="G56" s="21">
        <f t="shared" si="1"/>
        <v>0.142</v>
      </c>
      <c r="H56" s="21">
        <f t="shared" si="3"/>
        <v>0.020163999999999998</v>
      </c>
      <c r="I56" s="21">
        <f t="shared" si="4"/>
        <v>0.010224</v>
      </c>
      <c r="K56" s="18"/>
    </row>
    <row r="57" spans="1:11" s="4" customFormat="1" ht="12.75">
      <c r="A57" s="14">
        <v>1968</v>
      </c>
      <c r="B57" s="22">
        <v>0.14</v>
      </c>
      <c r="C57" s="23">
        <v>0.11</v>
      </c>
      <c r="D57" s="23">
        <v>0.03</v>
      </c>
      <c r="E57" s="21">
        <f t="shared" si="0"/>
        <v>0.05200000000000002</v>
      </c>
      <c r="F57" s="21">
        <f t="shared" si="2"/>
        <v>0.002704000000000002</v>
      </c>
      <c r="G57" s="21">
        <f t="shared" si="1"/>
        <v>0.011999999999999997</v>
      </c>
      <c r="H57" s="21">
        <f t="shared" si="3"/>
        <v>0.00014399999999999992</v>
      </c>
      <c r="I57" s="21">
        <f t="shared" si="4"/>
        <v>0.0006240000000000001</v>
      </c>
      <c r="K57" s="18"/>
    </row>
    <row r="58" spans="1:11" s="4" customFormat="1" ht="12.75">
      <c r="A58" s="14">
        <v>1969</v>
      </c>
      <c r="B58" s="22">
        <v>-0.05</v>
      </c>
      <c r="C58" s="23">
        <v>-0.08</v>
      </c>
      <c r="D58" s="23">
        <v>0.04</v>
      </c>
      <c r="E58" s="21">
        <f t="shared" si="0"/>
        <v>-0.138</v>
      </c>
      <c r="F58" s="21">
        <f t="shared" si="2"/>
        <v>0.019044000000000002</v>
      </c>
      <c r="G58" s="21">
        <f t="shared" si="1"/>
        <v>-0.178</v>
      </c>
      <c r="H58" s="21">
        <f t="shared" si="3"/>
        <v>0.031684</v>
      </c>
      <c r="I58" s="21">
        <f t="shared" si="4"/>
        <v>0.024564000000000002</v>
      </c>
      <c r="K58" s="18"/>
    </row>
    <row r="59" spans="1:11" s="4" customFormat="1" ht="13.5" thickBot="1">
      <c r="A59" s="15">
        <v>1970</v>
      </c>
      <c r="B59" s="24">
        <v>0.12</v>
      </c>
      <c r="C59" s="25">
        <v>0.14</v>
      </c>
      <c r="D59" s="25">
        <v>0.04</v>
      </c>
      <c r="E59" s="21">
        <f t="shared" si="0"/>
        <v>0.032</v>
      </c>
      <c r="F59" s="21">
        <f t="shared" si="2"/>
        <v>0.001024</v>
      </c>
      <c r="G59" s="21">
        <f t="shared" si="1"/>
        <v>0.04200000000000001</v>
      </c>
      <c r="H59" s="21">
        <f t="shared" si="3"/>
        <v>0.0017640000000000008</v>
      </c>
      <c r="I59" s="21">
        <f t="shared" si="4"/>
        <v>0.0013440000000000004</v>
      </c>
      <c r="K59" s="18"/>
    </row>
    <row r="60" spans="1:11" s="4" customFormat="1" ht="13.5" thickBot="1">
      <c r="A60" s="29" t="s">
        <v>58</v>
      </c>
      <c r="B60" s="30">
        <f>AVERAGE(B50:B59)</f>
        <v>0.088</v>
      </c>
      <c r="C60" s="31">
        <f>AVERAGE(C50:C59)</f>
        <v>0.098</v>
      </c>
      <c r="D60" s="31">
        <f>AVERAGE(D50:D59)</f>
        <v>0.028000000000000004</v>
      </c>
      <c r="E60" s="32" t="s">
        <v>16</v>
      </c>
      <c r="F60" s="33">
        <f>AVERAGE(F50:F59)</f>
        <v>0.005816</v>
      </c>
      <c r="G60" s="32" t="s">
        <v>18</v>
      </c>
      <c r="H60" s="33">
        <f>AVERAGE(H50:H59)</f>
        <v>0.017375999999999996</v>
      </c>
      <c r="I60" s="33">
        <f>AVERAGE(I50:I59)</f>
        <v>0.009426</v>
      </c>
      <c r="K60" s="18"/>
    </row>
    <row r="61" spans="1:11" s="4" customFormat="1" ht="13.5" thickBot="1">
      <c r="A61" s="17" t="s">
        <v>15</v>
      </c>
      <c r="B61" s="34"/>
      <c r="C61" s="34"/>
      <c r="D61" s="34"/>
      <c r="E61" s="36" t="s">
        <v>17</v>
      </c>
      <c r="F61" s="133">
        <f>F60*10/9</f>
        <v>0.0064622222222222225</v>
      </c>
      <c r="G61" s="36" t="s">
        <v>19</v>
      </c>
      <c r="H61" s="131">
        <f>H60*10/9</f>
        <v>0.019306666666666663</v>
      </c>
      <c r="I61" s="130">
        <f>I60*10/9</f>
        <v>0.010473333333333334</v>
      </c>
      <c r="K61" s="18"/>
    </row>
    <row r="62" s="4" customFormat="1" ht="12.75">
      <c r="K62" s="18"/>
    </row>
    <row r="63" spans="1:11" s="4" customFormat="1" ht="15.75">
      <c r="A63" s="4" t="s">
        <v>35</v>
      </c>
      <c r="B63" s="49"/>
      <c r="C63" s="49"/>
      <c r="D63" s="52">
        <f>B60</f>
        <v>0.088</v>
      </c>
      <c r="E63" s="49"/>
      <c r="F63" s="4" t="s">
        <v>36</v>
      </c>
      <c r="I63" s="52">
        <f>C60</f>
        <v>0.098</v>
      </c>
      <c r="J63" s="49"/>
      <c r="K63" s="18"/>
    </row>
    <row r="64" s="4" customFormat="1" ht="12.75">
      <c r="D64" s="53"/>
    </row>
    <row r="65" spans="1:11" s="4" customFormat="1" ht="12.75">
      <c r="A65" s="4" t="s">
        <v>78</v>
      </c>
      <c r="D65" s="4">
        <f>VAR(B50:B59)</f>
        <v>0.006462222222222226</v>
      </c>
      <c r="F65" s="4" t="s">
        <v>77</v>
      </c>
      <c r="I65" s="4">
        <f>VAR(C50:C59)</f>
        <v>0.01930666666666667</v>
      </c>
      <c r="J65" s="18"/>
      <c r="K65" s="42"/>
    </row>
    <row r="66" spans="1:11" s="4" customFormat="1" ht="12.75">
      <c r="A66" s="27"/>
      <c r="K66" s="42"/>
    </row>
    <row r="67" spans="1:11" s="4" customFormat="1" ht="12.75" customHeight="1">
      <c r="A67" s="4" t="s">
        <v>59</v>
      </c>
      <c r="D67" s="4">
        <f>I61</f>
        <v>0.010473333333333334</v>
      </c>
      <c r="K67" s="42"/>
    </row>
    <row r="68" spans="1:11" s="4" customFormat="1" ht="12.75">
      <c r="A68" s="27"/>
      <c r="K68" s="42"/>
    </row>
    <row r="69" s="4" customFormat="1" ht="13.5" thickBot="1">
      <c r="K69" s="42"/>
    </row>
    <row r="70" spans="1:11" s="4" customFormat="1" ht="15" customHeight="1">
      <c r="A70" s="38" t="s">
        <v>20</v>
      </c>
      <c r="B70" s="66" t="s">
        <v>41</v>
      </c>
      <c r="C70" s="39"/>
      <c r="D70" s="18">
        <f>I61/H61</f>
        <v>0.5424723756906079</v>
      </c>
      <c r="K70" s="35"/>
    </row>
    <row r="71" spans="2:11" s="4" customFormat="1" ht="15" customHeight="1" thickBot="1">
      <c r="B71" s="40"/>
      <c r="C71" s="65"/>
      <c r="K71" s="35"/>
    </row>
    <row r="72" s="4" customFormat="1" ht="15" customHeight="1">
      <c r="K72" s="35"/>
    </row>
    <row r="73" spans="1:11" s="4" customFormat="1" ht="15" customHeight="1">
      <c r="A73" s="4" t="s">
        <v>44</v>
      </c>
      <c r="B73" s="41" t="s">
        <v>76</v>
      </c>
      <c r="D73" s="67">
        <f>B60-(D70*C60)</f>
        <v>0.03483770718232042</v>
      </c>
      <c r="K73" s="35"/>
    </row>
    <row r="74" spans="2:11" s="4" customFormat="1" ht="15" customHeight="1">
      <c r="B74" s="18"/>
      <c r="D74" s="64"/>
      <c r="K74" s="35"/>
    </row>
    <row r="75" spans="1:11" s="4" customFormat="1" ht="15" customHeight="1">
      <c r="A75" s="47" t="s">
        <v>38</v>
      </c>
      <c r="B75" s="92" t="s">
        <v>21</v>
      </c>
      <c r="C75" s="93">
        <f>D73</f>
        <v>0.03483770718232042</v>
      </c>
      <c r="D75" s="94" t="s">
        <v>39</v>
      </c>
      <c r="E75" s="95">
        <f>D70</f>
        <v>0.5424723756906079</v>
      </c>
      <c r="F75" s="96" t="s">
        <v>40</v>
      </c>
      <c r="K75" s="35"/>
    </row>
    <row r="76" spans="1:11" s="4" customFormat="1" ht="15" customHeight="1">
      <c r="A76" s="47"/>
      <c r="B76" s="117"/>
      <c r="C76" s="118"/>
      <c r="D76" s="119"/>
      <c r="E76" s="120"/>
      <c r="F76" s="121"/>
      <c r="K76" s="35"/>
    </row>
    <row r="77" spans="1:11" s="4" customFormat="1" ht="15" customHeight="1">
      <c r="A77" s="47"/>
      <c r="B77" s="117"/>
      <c r="C77" s="118"/>
      <c r="D77" s="119"/>
      <c r="E77" s="120"/>
      <c r="F77" s="121"/>
      <c r="K77" s="35"/>
    </row>
    <row r="78" spans="1:11" s="4" customFormat="1" ht="15" customHeight="1">
      <c r="A78" s="54"/>
      <c r="K78" s="35"/>
    </row>
    <row r="79" spans="1:10" s="77" customFormat="1" ht="12.75">
      <c r="A79" s="76" t="s">
        <v>65</v>
      </c>
      <c r="B79" s="76"/>
      <c r="C79" s="76"/>
      <c r="D79" s="76"/>
      <c r="E79" s="76"/>
      <c r="F79" s="76"/>
      <c r="G79" s="76"/>
      <c r="H79" s="76"/>
      <c r="I79" s="76"/>
      <c r="J79" s="76"/>
    </row>
    <row r="80" s="5" customFormat="1" ht="13.5" thickBot="1"/>
    <row r="81" spans="1:10" s="5" customFormat="1" ht="39" thickBot="1">
      <c r="A81" s="28" t="s">
        <v>0</v>
      </c>
      <c r="B81" s="9" t="s">
        <v>1</v>
      </c>
      <c r="C81" s="10" t="s">
        <v>70</v>
      </c>
      <c r="D81" s="10" t="s">
        <v>4</v>
      </c>
      <c r="E81" s="11" t="s">
        <v>67</v>
      </c>
      <c r="F81" s="84" t="s">
        <v>66</v>
      </c>
      <c r="G81" s="11" t="s">
        <v>72</v>
      </c>
      <c r="H81" s="11" t="s">
        <v>73</v>
      </c>
      <c r="I81" s="11" t="s">
        <v>74</v>
      </c>
      <c r="J81" s="12" t="s">
        <v>75</v>
      </c>
    </row>
    <row r="82" spans="1:10" s="5" customFormat="1" ht="12.75">
      <c r="A82" s="13">
        <v>1961</v>
      </c>
      <c r="B82" s="20">
        <v>0.15</v>
      </c>
      <c r="C82" s="21">
        <v>0.26</v>
      </c>
      <c r="D82" s="21">
        <v>0.02</v>
      </c>
      <c r="E82" s="21">
        <f>B82-D82</f>
        <v>0.13</v>
      </c>
      <c r="F82" s="85">
        <f>C82-D82</f>
        <v>0.24000000000000002</v>
      </c>
      <c r="G82" s="106">
        <f aca="true" t="shared" si="5" ref="G82:G91">E82-$E$92</f>
        <v>0.07</v>
      </c>
      <c r="H82" s="106">
        <f aca="true" t="shared" si="6" ref="H82:H91">F82-$F$92</f>
        <v>0.17000000000000004</v>
      </c>
      <c r="I82" s="107">
        <f>H82*H82</f>
        <v>0.028900000000000012</v>
      </c>
      <c r="J82" s="108">
        <f>G82*H82</f>
        <v>0.011900000000000004</v>
      </c>
    </row>
    <row r="83" spans="1:10" s="5" customFormat="1" ht="12.75">
      <c r="A83" s="14">
        <v>1962</v>
      </c>
      <c r="B83" s="22">
        <v>-0.03</v>
      </c>
      <c r="C83" s="23">
        <v>-0.09</v>
      </c>
      <c r="D83" s="23">
        <v>0.02</v>
      </c>
      <c r="E83" s="23">
        <f aca="true" t="shared" si="7" ref="E83:E91">B83-D83</f>
        <v>-0.05</v>
      </c>
      <c r="F83" s="86">
        <f aca="true" t="shared" si="8" ref="F83:F91">C83-D83</f>
        <v>-0.11</v>
      </c>
      <c r="G83" s="109">
        <f t="shared" si="5"/>
        <v>-0.11</v>
      </c>
      <c r="H83" s="109">
        <f t="shared" si="6"/>
        <v>-0.18</v>
      </c>
      <c r="I83" s="110">
        <f aca="true" t="shared" si="9" ref="I83:I91">H83*H83</f>
        <v>0.0324</v>
      </c>
      <c r="J83" s="111">
        <f aca="true" t="shared" si="10" ref="J83:J91">G83*H83</f>
        <v>0.019799999999999998</v>
      </c>
    </row>
    <row r="84" spans="1:10" s="27" customFormat="1" ht="12.75">
      <c r="A84" s="14">
        <v>1963</v>
      </c>
      <c r="B84" s="22">
        <v>0.17</v>
      </c>
      <c r="C84" s="23">
        <v>0.22</v>
      </c>
      <c r="D84" s="23">
        <v>0.02</v>
      </c>
      <c r="E84" s="23">
        <f t="shared" si="7"/>
        <v>0.15000000000000002</v>
      </c>
      <c r="F84" s="86">
        <f t="shared" si="8"/>
        <v>0.2</v>
      </c>
      <c r="G84" s="109">
        <f t="shared" si="5"/>
        <v>0.09000000000000002</v>
      </c>
      <c r="H84" s="109">
        <f t="shared" si="6"/>
        <v>0.13</v>
      </c>
      <c r="I84" s="110">
        <f t="shared" si="9"/>
        <v>0.016900000000000002</v>
      </c>
      <c r="J84" s="111">
        <f t="shared" si="10"/>
        <v>0.011700000000000004</v>
      </c>
    </row>
    <row r="85" spans="1:10" s="5" customFormat="1" ht="12.75">
      <c r="A85" s="14">
        <v>1964</v>
      </c>
      <c r="B85" s="22">
        <v>0.12</v>
      </c>
      <c r="C85" s="23">
        <v>0.16</v>
      </c>
      <c r="D85" s="23">
        <v>0.02</v>
      </c>
      <c r="E85" s="23">
        <f t="shared" si="7"/>
        <v>0.09999999999999999</v>
      </c>
      <c r="F85" s="86">
        <f t="shared" si="8"/>
        <v>0.14</v>
      </c>
      <c r="G85" s="109">
        <f t="shared" si="5"/>
        <v>0.039999999999999994</v>
      </c>
      <c r="H85" s="109">
        <f t="shared" si="6"/>
        <v>0.07000000000000002</v>
      </c>
      <c r="I85" s="110">
        <f t="shared" si="9"/>
        <v>0.0049000000000000024</v>
      </c>
      <c r="J85" s="111">
        <f t="shared" si="10"/>
        <v>0.0028000000000000004</v>
      </c>
    </row>
    <row r="86" spans="1:10" s="5" customFormat="1" ht="12.75" customHeight="1">
      <c r="A86" s="14">
        <v>1965</v>
      </c>
      <c r="B86" s="22">
        <v>0.08</v>
      </c>
      <c r="C86" s="23">
        <v>0.12</v>
      </c>
      <c r="D86" s="23">
        <v>0.03</v>
      </c>
      <c r="E86" s="23">
        <f t="shared" si="7"/>
        <v>0.05</v>
      </c>
      <c r="F86" s="86">
        <f t="shared" si="8"/>
        <v>0.09</v>
      </c>
      <c r="G86" s="109">
        <f t="shared" si="5"/>
        <v>-0.009999999999999995</v>
      </c>
      <c r="H86" s="109">
        <f t="shared" si="6"/>
        <v>0.020000000000000004</v>
      </c>
      <c r="I86" s="110">
        <f t="shared" si="9"/>
        <v>0.0004000000000000002</v>
      </c>
      <c r="J86" s="111">
        <f t="shared" si="10"/>
        <v>-0.00019999999999999993</v>
      </c>
    </row>
    <row r="87" spans="1:10" s="5" customFormat="1" ht="12.75" customHeight="1">
      <c r="A87" s="14">
        <v>1966</v>
      </c>
      <c r="B87" s="22">
        <v>0.02</v>
      </c>
      <c r="C87" s="23">
        <v>-0.1</v>
      </c>
      <c r="D87" s="23">
        <v>0.03</v>
      </c>
      <c r="E87" s="23">
        <f t="shared" si="7"/>
        <v>-0.009999999999999998</v>
      </c>
      <c r="F87" s="86">
        <f t="shared" si="8"/>
        <v>-0.13</v>
      </c>
      <c r="G87" s="109">
        <f t="shared" si="5"/>
        <v>-0.06999999999999999</v>
      </c>
      <c r="H87" s="109">
        <f t="shared" si="6"/>
        <v>-0.2</v>
      </c>
      <c r="I87" s="110">
        <f t="shared" si="9"/>
        <v>0.04000000000000001</v>
      </c>
      <c r="J87" s="111">
        <f t="shared" si="10"/>
        <v>0.013999999999999999</v>
      </c>
    </row>
    <row r="88" spans="1:10" s="5" customFormat="1" ht="12.75" customHeight="1">
      <c r="A88" s="14">
        <v>1967</v>
      </c>
      <c r="B88" s="22">
        <v>0.16</v>
      </c>
      <c r="C88" s="23">
        <v>0.24</v>
      </c>
      <c r="D88" s="23">
        <v>0.03</v>
      </c>
      <c r="E88" s="23">
        <f t="shared" si="7"/>
        <v>0.13</v>
      </c>
      <c r="F88" s="86">
        <f t="shared" si="8"/>
        <v>0.21</v>
      </c>
      <c r="G88" s="109">
        <f t="shared" si="5"/>
        <v>0.07</v>
      </c>
      <c r="H88" s="109">
        <f t="shared" si="6"/>
        <v>0.14</v>
      </c>
      <c r="I88" s="110">
        <f t="shared" si="9"/>
        <v>0.019600000000000003</v>
      </c>
      <c r="J88" s="111">
        <f t="shared" si="10"/>
        <v>0.009800000000000001</v>
      </c>
    </row>
    <row r="89" spans="1:10" s="5" customFormat="1" ht="12.75" customHeight="1">
      <c r="A89" s="14">
        <v>1968</v>
      </c>
      <c r="B89" s="22">
        <v>0.14</v>
      </c>
      <c r="C89" s="23">
        <v>0.11</v>
      </c>
      <c r="D89" s="23">
        <v>0.03</v>
      </c>
      <c r="E89" s="23">
        <f t="shared" si="7"/>
        <v>0.11000000000000001</v>
      </c>
      <c r="F89" s="86">
        <f t="shared" si="8"/>
        <v>0.08</v>
      </c>
      <c r="G89" s="109">
        <f t="shared" si="5"/>
        <v>0.05000000000000002</v>
      </c>
      <c r="H89" s="109">
        <f t="shared" si="6"/>
        <v>0.010000000000000009</v>
      </c>
      <c r="I89" s="110">
        <f t="shared" si="9"/>
        <v>0.00010000000000000018</v>
      </c>
      <c r="J89" s="111">
        <f t="shared" si="10"/>
        <v>0.0005000000000000007</v>
      </c>
    </row>
    <row r="90" spans="1:10" s="5" customFormat="1" ht="12.75" customHeight="1">
      <c r="A90" s="14">
        <v>1969</v>
      </c>
      <c r="B90" s="22">
        <v>-0.05</v>
      </c>
      <c r="C90" s="23">
        <v>-0.08</v>
      </c>
      <c r="D90" s="23">
        <v>0.04</v>
      </c>
      <c r="E90" s="23">
        <f t="shared" si="7"/>
        <v>-0.09</v>
      </c>
      <c r="F90" s="86">
        <f t="shared" si="8"/>
        <v>-0.12</v>
      </c>
      <c r="G90" s="109">
        <f t="shared" si="5"/>
        <v>-0.15</v>
      </c>
      <c r="H90" s="109">
        <f t="shared" si="6"/>
        <v>-0.19</v>
      </c>
      <c r="I90" s="110">
        <f t="shared" si="9"/>
        <v>0.0361</v>
      </c>
      <c r="J90" s="111">
        <f t="shared" si="10"/>
        <v>0.028499999999999998</v>
      </c>
    </row>
    <row r="91" spans="1:10" s="5" customFormat="1" ht="12.75" customHeight="1" thickBot="1">
      <c r="A91" s="88">
        <v>1970</v>
      </c>
      <c r="B91" s="89">
        <v>0.12</v>
      </c>
      <c r="C91" s="90">
        <v>0.14</v>
      </c>
      <c r="D91" s="90">
        <v>0.04</v>
      </c>
      <c r="E91" s="90">
        <f t="shared" si="7"/>
        <v>0.07999999999999999</v>
      </c>
      <c r="F91" s="91">
        <f t="shared" si="8"/>
        <v>0.1</v>
      </c>
      <c r="G91" s="112">
        <f t="shared" si="5"/>
        <v>0.01999999999999999</v>
      </c>
      <c r="H91" s="112">
        <f t="shared" si="6"/>
        <v>0.030000000000000013</v>
      </c>
      <c r="I91" s="113">
        <f t="shared" si="9"/>
        <v>0.0009000000000000007</v>
      </c>
      <c r="J91" s="114">
        <f t="shared" si="10"/>
        <v>0.0006</v>
      </c>
    </row>
    <row r="92" spans="1:10" s="5" customFormat="1" ht="12.75" customHeight="1" thickBot="1">
      <c r="A92" s="19" t="s">
        <v>58</v>
      </c>
      <c r="B92" s="78">
        <f aca="true" t="shared" si="11" ref="B92:G92">AVERAGE(B82:B91)</f>
        <v>0.088</v>
      </c>
      <c r="C92" s="78">
        <f t="shared" si="11"/>
        <v>0.098</v>
      </c>
      <c r="D92" s="78">
        <f t="shared" si="11"/>
        <v>0.028000000000000004</v>
      </c>
      <c r="E92" s="26">
        <f t="shared" si="11"/>
        <v>0.06</v>
      </c>
      <c r="F92" s="87">
        <f t="shared" si="11"/>
        <v>0.06999999999999999</v>
      </c>
      <c r="G92" s="87">
        <f t="shared" si="11"/>
        <v>5.551115123125783E-18</v>
      </c>
      <c r="H92" s="33" t="s">
        <v>82</v>
      </c>
      <c r="I92" s="132">
        <f>AVERAGE(I82:I91)</f>
        <v>0.01802</v>
      </c>
      <c r="J92" s="132">
        <f>AVERAGE(J82:J91)</f>
        <v>0.009940000000000001</v>
      </c>
    </row>
    <row r="93" spans="1:10" s="5" customFormat="1" ht="12.75" customHeight="1" thickBot="1">
      <c r="A93" s="29"/>
      <c r="B93" s="30"/>
      <c r="C93" s="32"/>
      <c r="D93" s="32"/>
      <c r="E93" s="32"/>
      <c r="F93" s="138"/>
      <c r="G93" s="32"/>
      <c r="H93" s="129" t="s">
        <v>83</v>
      </c>
      <c r="I93" s="134">
        <f>I92*10/9</f>
        <v>0.020022222222222226</v>
      </c>
      <c r="J93" s="134">
        <f>J92*10/9</f>
        <v>0.011044444444444447</v>
      </c>
    </row>
    <row r="94" spans="2:10" s="5" customFormat="1" ht="12.75" customHeight="1">
      <c r="B94" s="6"/>
      <c r="G94" s="83"/>
      <c r="J94" s="27"/>
    </row>
    <row r="95" s="5" customFormat="1" ht="12.75" customHeight="1">
      <c r="A95" s="5" t="s">
        <v>14</v>
      </c>
    </row>
    <row r="96" s="5" customFormat="1" ht="12.75" customHeight="1">
      <c r="A96" s="5" t="s">
        <v>13</v>
      </c>
    </row>
    <row r="97" s="5" customFormat="1" ht="12.75" customHeight="1">
      <c r="I97" s="27"/>
    </row>
    <row r="98" spans="1:6" s="5" customFormat="1" ht="12.75" customHeight="1" thickBot="1">
      <c r="A98" s="27"/>
      <c r="B98" s="6"/>
      <c r="C98" s="27"/>
      <c r="D98" s="27"/>
      <c r="E98" s="27"/>
      <c r="F98" s="27"/>
    </row>
    <row r="99" spans="1:2" s="5" customFormat="1" ht="12.75" customHeight="1" thickBot="1">
      <c r="A99" s="69" t="s">
        <v>86</v>
      </c>
      <c r="B99" s="139">
        <f>J93/I93</f>
        <v>0.5516093229744728</v>
      </c>
    </row>
    <row r="100" spans="1:2" s="5" customFormat="1" ht="12.75" customHeight="1">
      <c r="A100" s="8"/>
      <c r="B100" s="125"/>
    </row>
    <row r="101" spans="1:10" s="5" customFormat="1" ht="12.75" customHeight="1">
      <c r="A101" s="5" t="s">
        <v>79</v>
      </c>
      <c r="B101" s="4" t="s">
        <v>81</v>
      </c>
      <c r="C101" s="125"/>
      <c r="F101" s="136">
        <f>J93</f>
        <v>0.011044444444444447</v>
      </c>
      <c r="H101" s="2"/>
      <c r="I101" s="2"/>
      <c r="J101" s="2"/>
    </row>
    <row r="102" spans="1:10" s="1" customFormat="1" ht="12.75">
      <c r="A102" s="5"/>
      <c r="B102" s="4" t="s">
        <v>80</v>
      </c>
      <c r="C102" s="6"/>
      <c r="D102" s="16" t="s">
        <v>84</v>
      </c>
      <c r="E102" s="5"/>
      <c r="F102" s="135">
        <f>I93</f>
        <v>0.020022222222222226</v>
      </c>
      <c r="G102" s="2"/>
      <c r="H102" s="2"/>
      <c r="I102" s="2"/>
      <c r="J102" s="2"/>
    </row>
    <row r="103" spans="1:9" s="1" customFormat="1" ht="12.75">
      <c r="A103" s="8"/>
      <c r="B103" s="125"/>
      <c r="C103" s="5"/>
      <c r="D103" s="5"/>
      <c r="E103" s="5"/>
      <c r="F103" s="5"/>
      <c r="G103" s="2"/>
      <c r="H103" s="2"/>
      <c r="I103" s="2"/>
    </row>
    <row r="104" spans="1:10" s="1" customFormat="1" ht="12.75">
      <c r="A104" s="4"/>
      <c r="B104" s="68"/>
      <c r="C104" s="81"/>
      <c r="D104" s="45"/>
      <c r="G104" s="2"/>
      <c r="H104" s="59"/>
      <c r="I104" s="47" t="s">
        <v>63</v>
      </c>
      <c r="J104" s="50">
        <f>D92</f>
        <v>0.028000000000000004</v>
      </c>
    </row>
    <row r="105" spans="1:7" s="1" customFormat="1" ht="12.75" customHeight="1">
      <c r="A105" s="27" t="s">
        <v>87</v>
      </c>
      <c r="B105" s="103" t="s">
        <v>49</v>
      </c>
      <c r="C105" s="104">
        <f>B99</f>
        <v>0.5516093229744728</v>
      </c>
      <c r="D105" s="105" t="s">
        <v>54</v>
      </c>
      <c r="G105" s="137" t="s">
        <v>85</v>
      </c>
    </row>
    <row r="106" spans="1:4" s="1" customFormat="1" ht="12.75">
      <c r="A106" s="27"/>
      <c r="B106" s="126"/>
      <c r="C106" s="127"/>
      <c r="D106" s="128"/>
    </row>
    <row r="107" spans="1:6" s="1" customFormat="1" ht="12.75">
      <c r="A107" s="16"/>
      <c r="B107" s="71" t="s">
        <v>52</v>
      </c>
      <c r="C107" s="102">
        <f>J104</f>
        <v>0.028000000000000004</v>
      </c>
      <c r="D107" s="70" t="s">
        <v>39</v>
      </c>
      <c r="E107" s="82">
        <f>C105</f>
        <v>0.5516093229744728</v>
      </c>
      <c r="F107" s="68" t="s">
        <v>53</v>
      </c>
    </row>
    <row r="108" spans="1:6" s="1" customFormat="1" ht="12.75">
      <c r="A108" s="35"/>
      <c r="B108" s="68"/>
      <c r="C108" s="63"/>
      <c r="D108" s="45"/>
      <c r="E108" s="8"/>
      <c r="F108" s="71"/>
    </row>
    <row r="109" spans="1:6" s="1" customFormat="1" ht="12.75">
      <c r="A109" s="35"/>
      <c r="B109" s="59"/>
      <c r="E109" s="43"/>
      <c r="F109" s="43"/>
    </row>
    <row r="110" s="1" customFormat="1" ht="12.75">
      <c r="A110" s="70"/>
    </row>
    <row r="111" s="1" customFormat="1" ht="12.75">
      <c r="A111" s="35"/>
    </row>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pans="1:10" ht="12.75">
      <c r="A128" s="1"/>
      <c r="B128" s="1"/>
      <c r="C128" s="1"/>
      <c r="D128" s="1"/>
      <c r="E128" s="1"/>
      <c r="F128" s="1"/>
      <c r="G128" s="1"/>
      <c r="H128" s="1"/>
      <c r="I128" s="1"/>
      <c r="J128" s="1"/>
    </row>
    <row r="129" spans="1:10" ht="12.75">
      <c r="A129" s="1"/>
      <c r="B129" s="1"/>
      <c r="C129" s="1"/>
      <c r="D129" s="1"/>
      <c r="E129" s="1"/>
      <c r="F129" s="1"/>
      <c r="G129" s="1"/>
      <c r="H129" s="1"/>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7" ht="12.75">
      <c r="A143" s="1"/>
      <c r="B143" s="1"/>
      <c r="C143" s="1"/>
      <c r="D143" s="1"/>
      <c r="E143" s="1"/>
      <c r="F143" s="1"/>
      <c r="G143" s="1"/>
    </row>
    <row r="144" spans="1:6" ht="12.75">
      <c r="A144" s="1"/>
      <c r="B144" s="1"/>
      <c r="C144" s="1"/>
      <c r="D144" s="1"/>
      <c r="E144" s="1"/>
      <c r="F144" s="1"/>
    </row>
    <row r="145" spans="1:6" ht="12.75">
      <c r="A145" s="1"/>
      <c r="B145" s="1"/>
      <c r="C145" s="1"/>
      <c r="D145" s="1"/>
      <c r="E145" s="1"/>
      <c r="F145" s="1"/>
    </row>
    <row r="146" ht="12.75">
      <c r="A146" s="1"/>
    </row>
    <row r="147" ht="12.75">
      <c r="A147" s="1"/>
    </row>
    <row r="148" ht="12.75">
      <c r="A148" s="1"/>
    </row>
  </sheetData>
  <sheetProtection/>
  <mergeCells count="10">
    <mergeCell ref="E48:F48"/>
    <mergeCell ref="G48:H48"/>
    <mergeCell ref="A5:F5"/>
    <mergeCell ref="A10:J10"/>
    <mergeCell ref="A20:F20"/>
    <mergeCell ref="A25:E25"/>
    <mergeCell ref="A1:I1"/>
    <mergeCell ref="A37:I37"/>
    <mergeCell ref="A33:B33"/>
    <mergeCell ref="A35:I35"/>
  </mergeCells>
  <printOptions/>
  <pageMargins left="0.2362204724409449" right="0.2362204724409449" top="0.7480314960629921" bottom="0.7480314960629921" header="0.31496062992125984" footer="0.31496062992125984"/>
  <pageSetup horizontalDpi="600" verticalDpi="600" orientation="landscape" paperSize="9" scale="90" r:id="rId1"/>
  <headerFooter>
    <oddHeader>&amp;CCorrigé du cas Frétillante - Page &amp;P</oddHeader>
    <oddFooter>&amp;C : Jean-François Gueugnon</oddFooter>
  </headerFooter>
  <rowBreaks count="1" manualBreakCount="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doctorant</cp:lastModifiedBy>
  <cp:lastPrinted>2013-05-24T13:41:56Z</cp:lastPrinted>
  <dcterms:created xsi:type="dcterms:W3CDTF">1996-10-21T11:03:58Z</dcterms:created>
  <dcterms:modified xsi:type="dcterms:W3CDTF">2017-04-24T17:21:04Z</dcterms:modified>
  <cp:category/>
  <cp:version/>
  <cp:contentType/>
  <cp:contentStatus/>
</cp:coreProperties>
</file>