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Dividend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<sst xmlns="http://schemas.openxmlformats.org/spreadsheetml/2006/main" count="29" uniqueCount="28">
  <si>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Taux du crédit d'impôt final : </t>
  </si>
  <si>
    <t>Nombre de parts fiscales :</t>
  </si>
  <si>
    <t>Montant du second abbatement par part fiscale :</t>
  </si>
  <si>
    <t>Plafond du crédit d'impôt par part :</t>
  </si>
  <si>
    <t>Taux d'imposition marginal (dernière tranche)</t>
  </si>
  <si>
    <t>Impôt sur les dividendes</t>
  </si>
  <si>
    <t xml:space="preserve">Contribution sociales : </t>
  </si>
  <si>
    <t>Taux du premier abattement fiscal :</t>
  </si>
  <si>
    <t>Assiette fiscale après le premier abbattement :</t>
  </si>
  <si>
    <t xml:space="preserve">Assiette fiscale après le second abbatement : </t>
  </si>
  <si>
    <t>Taux de contribution sociales :</t>
  </si>
  <si>
    <t>Crédit d'impôt</t>
  </si>
  <si>
    <t>Taux de la CSG récupérable</t>
  </si>
  <si>
    <t>Récupération fiscale de la CSG l'année N-1</t>
  </si>
  <si>
    <t>N</t>
  </si>
  <si>
    <t>Calculs relatifs à l'année</t>
  </si>
  <si>
    <t>Total des contributions sociales et impositions =</t>
  </si>
  <si>
    <t>Dividendes annuels =</t>
  </si>
  <si>
    <t>Economie d'impôt relative à la CSG de l'année N-1</t>
  </si>
  <si>
    <t>Taux d'imposition marginal effectif =</t>
  </si>
  <si>
    <t>Taux d'imposition moyen effectif =</t>
  </si>
  <si>
    <t>Taux d'imposition forfaitaire</t>
  </si>
  <si>
    <t>Taux d'imposition effectif des plus-values</t>
  </si>
  <si>
    <t>Taux marginal : Taux d'imposition effectif des plus-values</t>
  </si>
  <si>
    <t>Taux forfaitaire : Taux d'imposition effectif des plus-values</t>
  </si>
  <si>
    <t>PLUS-VALUES</t>
  </si>
  <si>
    <t>Paramètres</t>
  </si>
  <si>
    <t>DIVIDENDES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</si>
</sst>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%"/>
    <numFmt numFmtId="166" formatCode="0.000%"/>
    <numFmt numFmtId="167" formatCode="0.0000%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4" fontId="2" fillId="0" borderId="1" xfId="0" applyNumberFormat="1" applyFont="1" applyBorder="1" applyAlignment="1">
      <alignment/>
    </xf>
    <xf numFmtId="44" fontId="2" fillId="0" borderId="1" xfId="15" applyFont="1" applyBorder="1" applyAlignment="1">
      <alignment/>
    </xf>
    <xf numFmtId="0" fontId="2" fillId="0" borderId="1" xfId="0" applyFont="1" applyBorder="1" applyAlignment="1">
      <alignment/>
    </xf>
    <xf numFmtId="7" fontId="2" fillId="0" borderId="1" xfId="15" applyNumberFormat="1" applyFont="1" applyBorder="1" applyAlignment="1">
      <alignment/>
    </xf>
    <xf numFmtId="44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7" fontId="6" fillId="0" borderId="1" xfId="0" applyNumberFormat="1" applyFont="1" applyBorder="1" applyAlignment="1">
      <alignment/>
    </xf>
    <xf numFmtId="44" fontId="6" fillId="0" borderId="5" xfId="0" applyNumberFormat="1" applyFont="1" applyBorder="1" applyAlignment="1">
      <alignment/>
    </xf>
    <xf numFmtId="44" fontId="6" fillId="0" borderId="1" xfId="0" applyNumberFormat="1" applyFont="1" applyBorder="1" applyAlignment="1">
      <alignment/>
    </xf>
    <xf numFmtId="166" fontId="5" fillId="0" borderId="6" xfId="20" applyNumberFormat="1" applyFont="1" applyBorder="1" applyAlignment="1">
      <alignment horizontal="center"/>
    </xf>
    <xf numFmtId="166" fontId="6" fillId="0" borderId="7" xfId="2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9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3" fillId="0" borderId="16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2" fontId="2" fillId="0" borderId="16" xfId="0" applyNumberFormat="1" applyFont="1" applyBorder="1" applyAlignment="1">
      <alignment horizontal="left" indent="1"/>
    </xf>
    <xf numFmtId="2" fontId="2" fillId="0" borderId="12" xfId="0" applyNumberFormat="1" applyFont="1" applyBorder="1" applyAlignment="1">
      <alignment horizontal="left" indent="1"/>
    </xf>
    <xf numFmtId="0" fontId="2" fillId="0" borderId="0" xfId="0" applyFont="1" applyAlignment="1" applyProtection="1">
      <alignment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0" fontId="2" fillId="0" borderId="20" xfId="0" applyNumberFormat="1" applyFont="1" applyBorder="1" applyAlignment="1" applyProtection="1">
      <alignment horizontal="center"/>
      <protection locked="0"/>
    </xf>
    <xf numFmtId="10" fontId="2" fillId="0" borderId="21" xfId="0" applyNumberFormat="1" applyFont="1" applyBorder="1" applyAlignment="1" applyProtection="1">
      <alignment horizontal="center"/>
      <protection locked="0"/>
    </xf>
    <xf numFmtId="9" fontId="2" fillId="0" borderId="21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7" fontId="2" fillId="0" borderId="21" xfId="15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4" fontId="3" fillId="0" borderId="23" xfId="15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0" fontId="2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4">
      <selection activeCell="E24" sqref="E24"/>
    </sheetView>
  </sheetViews>
  <sheetFormatPr defaultColWidth="11.421875" defaultRowHeight="12.75"/>
  <cols>
    <col min="1" max="1" width="40.28125" style="2" bestFit="1" customWidth="1"/>
    <col min="2" max="2" width="18.140625" style="41" bestFit="1" customWidth="1"/>
    <col min="3" max="3" width="50.8515625" style="2" bestFit="1" customWidth="1"/>
    <col min="4" max="4" width="12.140625" style="2" bestFit="1" customWidth="1"/>
    <col min="5" max="16384" width="11.421875" style="2" customWidth="1"/>
  </cols>
  <sheetData>
    <row r="1" ht="20.25">
      <c r="A1" s="20" t="s">
        <v>27</v>
      </c>
    </row>
    <row r="2" ht="13.5" thickBot="1"/>
    <row r="3" spans="1:4" s="10" customFormat="1" ht="12.75" customHeight="1" thickBot="1" thickTop="1">
      <c r="A3" s="31" t="s">
        <v>26</v>
      </c>
      <c r="B3" s="42"/>
      <c r="C3" s="31" t="s">
        <v>15</v>
      </c>
      <c r="D3" s="11" t="s">
        <v>14</v>
      </c>
    </row>
    <row r="4" spans="1:4" ht="13.5">
      <c r="A4" s="21" t="s">
        <v>10</v>
      </c>
      <c r="B4" s="43">
        <v>0.121</v>
      </c>
      <c r="C4" s="35" t="s">
        <v>6</v>
      </c>
      <c r="D4" s="13">
        <f>$B$4*$B$20</f>
        <v>1210</v>
      </c>
    </row>
    <row r="5" spans="1:4" ht="12.75">
      <c r="A5" s="22" t="s">
        <v>12</v>
      </c>
      <c r="B5" s="44">
        <v>0.058</v>
      </c>
      <c r="C5" s="26" t="s">
        <v>13</v>
      </c>
      <c r="D5" s="5">
        <f>$B$5*$B$20</f>
        <v>580</v>
      </c>
    </row>
    <row r="6" spans="1:4" ht="13.5">
      <c r="A6" s="22" t="s">
        <v>4</v>
      </c>
      <c r="B6" s="45">
        <v>0.4</v>
      </c>
      <c r="C6" s="36" t="s">
        <v>18</v>
      </c>
      <c r="D6" s="14">
        <f>$B$6*D5</f>
        <v>232</v>
      </c>
    </row>
    <row r="7" spans="1:4" ht="12.75">
      <c r="A7" s="22"/>
      <c r="B7" s="46"/>
      <c r="C7" s="26"/>
      <c r="D7" s="6"/>
    </row>
    <row r="8" spans="1:4" ht="12.75">
      <c r="A8" s="22" t="s">
        <v>1</v>
      </c>
      <c r="B8" s="46">
        <v>1</v>
      </c>
      <c r="C8" s="26"/>
      <c r="D8" s="6"/>
    </row>
    <row r="9" spans="1:4" ht="12.75">
      <c r="A9" s="22"/>
      <c r="B9" s="46"/>
      <c r="C9" s="26"/>
      <c r="D9" s="6"/>
    </row>
    <row r="10" spans="1:4" ht="12.75">
      <c r="A10" s="22" t="s">
        <v>7</v>
      </c>
      <c r="B10" s="45">
        <v>0.4</v>
      </c>
      <c r="C10" s="26" t="s">
        <v>8</v>
      </c>
      <c r="D10" s="4">
        <f>(1-$B$10)*$B$20</f>
        <v>6000</v>
      </c>
    </row>
    <row r="11" spans="1:4" ht="12.75">
      <c r="A11" s="22"/>
      <c r="B11" s="46"/>
      <c r="C11" s="26"/>
      <c r="D11" s="6"/>
    </row>
    <row r="12" spans="1:4" ht="12.75">
      <c r="A12" s="22" t="s">
        <v>2</v>
      </c>
      <c r="B12" s="47">
        <v>1525</v>
      </c>
      <c r="C12" s="26" t="s">
        <v>9</v>
      </c>
      <c r="D12" s="7">
        <f>MAX(0,D10-($B$8*$B$12))</f>
        <v>4475</v>
      </c>
    </row>
    <row r="13" spans="1:4" ht="12.75">
      <c r="A13" s="22"/>
      <c r="B13" s="46"/>
      <c r="C13" s="26"/>
      <c r="D13" s="6"/>
    </row>
    <row r="14" spans="1:4" ht="12.75">
      <c r="A14" s="22" t="s">
        <v>0</v>
      </c>
      <c r="B14" s="45">
        <v>0.5</v>
      </c>
      <c r="C14" s="26"/>
      <c r="D14" s="6"/>
    </row>
    <row r="15" spans="1:4" ht="12.75">
      <c r="A15" s="22" t="s">
        <v>3</v>
      </c>
      <c r="B15" s="47">
        <v>115</v>
      </c>
      <c r="C15" s="26" t="s">
        <v>11</v>
      </c>
      <c r="D15" s="7">
        <f>MIN($B$14*$B$20,$B$8*$B$15)</f>
        <v>115</v>
      </c>
    </row>
    <row r="16" spans="1:4" ht="12.75">
      <c r="A16" s="22"/>
      <c r="B16" s="48"/>
      <c r="C16" s="26"/>
      <c r="D16" s="6"/>
    </row>
    <row r="17" spans="1:4" ht="13.5">
      <c r="A17" s="22"/>
      <c r="B17" s="48"/>
      <c r="C17" s="36" t="s">
        <v>5</v>
      </c>
      <c r="D17" s="12">
        <f>($D$12*$B$6)-($D$15+$D$6)</f>
        <v>1443</v>
      </c>
    </row>
    <row r="18" spans="1:4" ht="12.75">
      <c r="A18" s="22"/>
      <c r="B18" s="48"/>
      <c r="C18" s="26"/>
      <c r="D18" s="6"/>
    </row>
    <row r="19" spans="1:4" ht="13.5" thickBot="1">
      <c r="A19" s="23"/>
      <c r="B19" s="49"/>
      <c r="C19" s="37"/>
      <c r="D19" s="9"/>
    </row>
    <row r="20" spans="1:4" s="3" customFormat="1" ht="16.5" thickBot="1">
      <c r="A20" s="24" t="s">
        <v>17</v>
      </c>
      <c r="B20" s="50">
        <v>10000</v>
      </c>
      <c r="C20" s="38" t="s">
        <v>16</v>
      </c>
      <c r="D20" s="8">
        <f>D4+D17-D6</f>
        <v>2421</v>
      </c>
    </row>
    <row r="21" spans="1:4" ht="12.75" customHeight="1" thickBot="1" thickTop="1">
      <c r="A21" s="32"/>
      <c r="B21" s="51"/>
      <c r="C21" s="32"/>
      <c r="D21" s="1"/>
    </row>
    <row r="22" spans="1:4" ht="14.25" thickTop="1">
      <c r="A22" s="33"/>
      <c r="B22" s="52"/>
      <c r="C22" s="39" t="s">
        <v>20</v>
      </c>
      <c r="D22" s="16">
        <f>D20/B20</f>
        <v>0.2421</v>
      </c>
    </row>
    <row r="23" spans="1:4" ht="13.5" thickBot="1">
      <c r="A23" s="34"/>
      <c r="B23" s="53"/>
      <c r="C23" s="40" t="s">
        <v>19</v>
      </c>
      <c r="D23" s="15">
        <f>($B$6*(1-$B$10))+($B$4-($B$5*$B$6))</f>
        <v>0.3378</v>
      </c>
    </row>
    <row r="24" ht="13.5" thickTop="1"/>
    <row r="26" ht="20.25">
      <c r="A26" s="20" t="s">
        <v>25</v>
      </c>
    </row>
    <row r="27" ht="13.5" thickBot="1"/>
    <row r="28" spans="1:4" ht="17.25" thickBot="1" thickTop="1">
      <c r="A28" s="25" t="s">
        <v>26</v>
      </c>
      <c r="B28" s="54"/>
      <c r="C28" s="28" t="str">
        <f>C3</f>
        <v>Calculs relatifs à l'année</v>
      </c>
      <c r="D28" s="18" t="str">
        <f>D3</f>
        <v>N</v>
      </c>
    </row>
    <row r="29" spans="1:4" ht="12.75">
      <c r="A29" s="26" t="str">
        <f>A4</f>
        <v>Taux de contribution sociales :</v>
      </c>
      <c r="B29" s="55">
        <f>B4</f>
        <v>0.121</v>
      </c>
      <c r="C29" s="29"/>
      <c r="D29" s="6"/>
    </row>
    <row r="30" spans="1:4" ht="12.75">
      <c r="A30" s="26" t="s">
        <v>21</v>
      </c>
      <c r="B30" s="55">
        <v>0.18</v>
      </c>
      <c r="C30" s="29" t="s">
        <v>24</v>
      </c>
      <c r="D30" s="17">
        <f>B29+B30</f>
        <v>0.301</v>
      </c>
    </row>
    <row r="31" spans="1:4" ht="12.75">
      <c r="A31" s="26"/>
      <c r="B31" s="55"/>
      <c r="C31" s="29"/>
      <c r="D31" s="17"/>
    </row>
    <row r="32" spans="1:4" ht="12.75">
      <c r="A32" s="26" t="str">
        <f>A6</f>
        <v>Taux d'imposition marginal (dernière tranche)</v>
      </c>
      <c r="B32" s="55">
        <f>B6</f>
        <v>0.4</v>
      </c>
      <c r="C32" s="29" t="s">
        <v>23</v>
      </c>
      <c r="D32" s="17">
        <f>B32</f>
        <v>0.4</v>
      </c>
    </row>
    <row r="33" spans="1:4" ht="12.75">
      <c r="A33" s="26"/>
      <c r="B33" s="56"/>
      <c r="C33" s="29"/>
      <c r="D33" s="17"/>
    </row>
    <row r="34" spans="1:4" ht="13.5" thickBot="1">
      <c r="A34" s="27"/>
      <c r="B34" s="57"/>
      <c r="C34" s="30" t="s">
        <v>22</v>
      </c>
      <c r="D34" s="19">
        <f>MIN(D30,D32)</f>
        <v>0.301</v>
      </c>
    </row>
    <row r="35" ht="13.5" thickTop="1"/>
  </sheetData>
  <sheetProtection password="CA99" sheet="1" objects="1" scenarios="1"/>
  <printOptions horizontalCentered="1"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1"/>
  <headerFooter alignWithMargins="0">
    <oddHeader>&amp;CContributions sociales et Impoisitions sur les dividendes et les plus values</oddHeader>
    <oddFooter>&amp;CEffet clientèle (Auteur : Jean-François Gueugnon)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Gestion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Gueugnon</dc:creator>
  <cp:keywords/>
  <dc:description/>
  <cp:lastModifiedBy>Gueugnon</cp:lastModifiedBy>
  <cp:lastPrinted>2009-11-09T14:39:47Z</cp:lastPrinted>
  <dcterms:created xsi:type="dcterms:W3CDTF">2009-11-08T10:54:43Z</dcterms:created>
  <dcterms:modified xsi:type="dcterms:W3CDTF">2009-11-09T14:39:49Z</dcterms:modified>
  <cp:category/>
  <cp:version/>
  <cp:contentType/>
  <cp:contentStatus/>
</cp:coreProperties>
</file>