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15" windowHeight="9240" activeTab="0"/>
  </bookViews>
  <sheets>
    <sheet name="Feuil1" sheetId="1" r:id="rId1"/>
    <sheet name="Feuil2" sheetId="2" r:id="rId2"/>
    <sheet name="Feuil3" sheetId="3" r:id="rId3"/>
  </sheets>
  <definedNames>
    <definedName name="solver_adj" localSheetId="0" hidden="1">'Feuil1'!$B$13:$H$13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'Feuil1'!$K$17:$K$19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'Feuil1'!$K$13</definedName>
    <definedName name="solver_pre" localSheetId="0" hidden="1">0.000001</definedName>
    <definedName name="solver_rel1" localSheetId="0" hidden="1">2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<sst xmlns="http://schemas.openxmlformats.org/spreadsheetml/2006/main" count="19" uniqueCount="19">
  <si>
    <t>Analyse Conjointe - Exemple Introductif</t>
  </si>
  <si>
    <t>Forme</t>
  </si>
  <si>
    <t>Phosphate</t>
  </si>
  <si>
    <t>Marque</t>
  </si>
  <si>
    <t>Observées</t>
  </si>
  <si>
    <t>Estimées</t>
  </si>
  <si>
    <t>Constante</t>
  </si>
  <si>
    <t>Liquide</t>
  </si>
  <si>
    <t>Poudre</t>
  </si>
  <si>
    <t>Sans</t>
  </si>
  <si>
    <t>Avec</t>
  </si>
  <si>
    <t>a</t>
  </si>
  <si>
    <t>b</t>
  </si>
  <si>
    <t>Y</t>
  </si>
  <si>
    <t>Y^</t>
  </si>
  <si>
    <t>X</t>
  </si>
  <si>
    <t>â</t>
  </si>
  <si>
    <t>Calcul des rgs moyens</t>
  </si>
  <si>
    <t>Calculs des up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</si>
</sst>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"/>
    <numFmt numFmtId="166" formatCode="0.0%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Symbol"/>
      <family val="1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5" borderId="4" xfId="0" applyNumberForma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" fontId="0" fillId="7" borderId="7" xfId="0" applyNumberForma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8" borderId="0" xfId="0" applyNumberFormat="1" applyFill="1" applyAlignment="1">
      <alignment/>
    </xf>
    <xf numFmtId="165" fontId="0" fillId="0" borderId="0" xfId="0" applyNumberFormat="1" applyAlignment="1">
      <alignment horizontal="center"/>
    </xf>
    <xf numFmtId="166" fontId="0" fillId="0" borderId="0" xfId="19" applyNumberFormat="1" applyAlignment="1">
      <alignment/>
    </xf>
    <xf numFmtId="2" fontId="0" fillId="4" borderId="0" xfId="0" applyNumberFormat="1" applyFill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2" fontId="0" fillId="4" borderId="0" xfId="0" applyNumberForma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0" fillId="5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140" zoomScaleNormal="140" workbookViewId="0" topLeftCell="A1">
      <selection activeCell="A1" sqref="A1:K1"/>
    </sheetView>
  </sheetViews>
  <sheetFormatPr defaultColWidth="11.421875" defaultRowHeight="12.75"/>
  <cols>
    <col min="1" max="1" width="13.28125" style="0" bestFit="1" customWidth="1"/>
    <col min="2" max="2" width="10.00390625" style="0" bestFit="1" customWidth="1"/>
    <col min="3" max="9" width="8.140625" style="0" customWidth="1"/>
    <col min="10" max="10" width="1.421875" style="0" customWidth="1"/>
    <col min="11" max="11" width="11.0039062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3:9" ht="12.75">
      <c r="C2" s="2"/>
      <c r="D2" s="3"/>
      <c r="E2" s="2"/>
      <c r="F2" s="3"/>
      <c r="G2" s="2"/>
      <c r="H2" s="3"/>
      <c r="I2" s="4"/>
    </row>
    <row r="3" spans="3:11" ht="12.75">
      <c r="C3" s="5" t="s">
        <v>1</v>
      </c>
      <c r="D3" s="6"/>
      <c r="E3" s="5" t="s">
        <v>2</v>
      </c>
      <c r="F3" s="6"/>
      <c r="G3" s="5" t="s">
        <v>3</v>
      </c>
      <c r="H3" s="6"/>
      <c r="I3" s="4" t="s">
        <v>4</v>
      </c>
      <c r="K3" s="7" t="s">
        <v>5</v>
      </c>
    </row>
    <row r="4" spans="1:11" ht="12.75">
      <c r="A4" s="7"/>
      <c r="B4" s="8" t="s">
        <v>6</v>
      </c>
      <c r="C4" s="9" t="s">
        <v>7</v>
      </c>
      <c r="D4" s="10" t="s">
        <v>8</v>
      </c>
      <c r="E4" s="11" t="s">
        <v>9</v>
      </c>
      <c r="F4" s="12" t="s">
        <v>10</v>
      </c>
      <c r="G4" s="13" t="s">
        <v>11</v>
      </c>
      <c r="H4" s="14" t="s">
        <v>12</v>
      </c>
      <c r="I4" s="15" t="s">
        <v>13</v>
      </c>
      <c r="J4" s="16"/>
      <c r="K4" s="17" t="s">
        <v>14</v>
      </c>
    </row>
    <row r="5" spans="1:11" ht="12.75">
      <c r="A5" s="18" t="s">
        <v>15</v>
      </c>
      <c r="B5" s="19">
        <v>1</v>
      </c>
      <c r="C5" s="20">
        <v>1</v>
      </c>
      <c r="D5" s="21">
        <v>0</v>
      </c>
      <c r="E5" s="22">
        <v>1</v>
      </c>
      <c r="F5" s="23">
        <v>0</v>
      </c>
      <c r="G5" s="22">
        <v>1</v>
      </c>
      <c r="H5" s="23">
        <v>0</v>
      </c>
      <c r="I5" s="24">
        <v>1</v>
      </c>
      <c r="J5" s="25"/>
      <c r="K5" s="26">
        <f>SUMPRODUCT(B5:H5,$B$13:$H$13)</f>
        <v>1.2499994351307349</v>
      </c>
    </row>
    <row r="6" spans="1:11" ht="12.75">
      <c r="A6" s="27"/>
      <c r="B6" s="28">
        <v>1</v>
      </c>
      <c r="C6" s="29">
        <v>1</v>
      </c>
      <c r="D6" s="30">
        <v>0</v>
      </c>
      <c r="E6" s="31">
        <v>1</v>
      </c>
      <c r="F6" s="32">
        <v>0</v>
      </c>
      <c r="G6" s="31">
        <v>0</v>
      </c>
      <c r="H6" s="32">
        <v>1</v>
      </c>
      <c r="I6" s="33">
        <v>2</v>
      </c>
      <c r="J6" s="25"/>
      <c r="K6" s="26">
        <f>SUMPRODUCT(B6:H6,$B$13:$H$13)</f>
        <v>2.1249995065187806</v>
      </c>
    </row>
    <row r="7" spans="1:11" ht="12.75">
      <c r="A7" s="27"/>
      <c r="B7" s="28">
        <v>1</v>
      </c>
      <c r="C7" s="29">
        <v>1</v>
      </c>
      <c r="D7" s="30">
        <v>0</v>
      </c>
      <c r="E7" s="31">
        <v>0</v>
      </c>
      <c r="F7" s="32">
        <v>1</v>
      </c>
      <c r="G7" s="31">
        <v>1</v>
      </c>
      <c r="H7" s="32">
        <v>0</v>
      </c>
      <c r="I7" s="33">
        <v>5</v>
      </c>
      <c r="J7" s="25"/>
      <c r="K7" s="26">
        <f>SUMPRODUCT(B7:H7,$B$13:$H$13)</f>
        <v>4.874999447169114</v>
      </c>
    </row>
    <row r="8" spans="1:11" ht="12.75">
      <c r="A8" s="27"/>
      <c r="B8" s="28">
        <v>1</v>
      </c>
      <c r="C8" s="29">
        <v>1</v>
      </c>
      <c r="D8" s="30">
        <v>0</v>
      </c>
      <c r="E8" s="34">
        <v>0</v>
      </c>
      <c r="F8" s="35">
        <v>1</v>
      </c>
      <c r="G8" s="34">
        <v>0</v>
      </c>
      <c r="H8" s="35">
        <v>1</v>
      </c>
      <c r="I8" s="33">
        <v>6</v>
      </c>
      <c r="J8" s="25"/>
      <c r="K8" s="26">
        <f>SUMPRODUCT(B8:H8,$B$13:$H$13)</f>
        <v>5.74999951855716</v>
      </c>
    </row>
    <row r="9" spans="1:11" ht="12.75">
      <c r="A9" s="27"/>
      <c r="B9" s="28">
        <v>1</v>
      </c>
      <c r="C9" s="29">
        <v>0</v>
      </c>
      <c r="D9" s="30">
        <v>1</v>
      </c>
      <c r="E9" s="36">
        <v>1</v>
      </c>
      <c r="F9" s="32">
        <v>0</v>
      </c>
      <c r="G9" s="36">
        <v>1</v>
      </c>
      <c r="H9" s="32">
        <v>0</v>
      </c>
      <c r="I9" s="37">
        <v>3</v>
      </c>
      <c r="J9" s="25"/>
      <c r="K9" s="26">
        <f>SUMPRODUCT(B9:H9,$B$13:$H$13)</f>
        <v>2.8749994818610105</v>
      </c>
    </row>
    <row r="10" spans="1:11" ht="12.75">
      <c r="A10" s="27"/>
      <c r="B10" s="28">
        <v>1</v>
      </c>
      <c r="C10" s="29">
        <v>0</v>
      </c>
      <c r="D10" s="30">
        <v>1</v>
      </c>
      <c r="E10" s="31">
        <v>1</v>
      </c>
      <c r="F10" s="32">
        <v>0</v>
      </c>
      <c r="G10" s="31">
        <v>0</v>
      </c>
      <c r="H10" s="32">
        <v>1</v>
      </c>
      <c r="I10" s="33">
        <v>4</v>
      </c>
      <c r="J10" s="25"/>
      <c r="K10" s="26">
        <f>SUMPRODUCT(B10:H10,$B$13:$H$13)</f>
        <v>3.749999553249056</v>
      </c>
    </row>
    <row r="11" spans="1:11" ht="12.75">
      <c r="A11" s="38"/>
      <c r="B11" s="39">
        <v>1</v>
      </c>
      <c r="C11" s="40">
        <v>0</v>
      </c>
      <c r="D11" s="41">
        <v>1</v>
      </c>
      <c r="E11" s="42">
        <v>0</v>
      </c>
      <c r="F11" s="43">
        <v>1</v>
      </c>
      <c r="G11" s="42">
        <v>0</v>
      </c>
      <c r="H11" s="43">
        <v>1</v>
      </c>
      <c r="I11" s="44">
        <v>7</v>
      </c>
      <c r="J11" s="25"/>
      <c r="K11" s="45">
        <f>SUMPRODUCT(B11:H11,$B$13:$H$13)</f>
        <v>7.3749995652874345</v>
      </c>
    </row>
    <row r="12" spans="3:7" ht="12.75">
      <c r="C12" s="2"/>
      <c r="E12" s="2"/>
      <c r="G12" s="2"/>
    </row>
    <row r="13" spans="1:11" ht="12.75">
      <c r="A13" s="8" t="s">
        <v>16</v>
      </c>
      <c r="B13" s="25">
        <v>3.99999950111047</v>
      </c>
      <c r="C13" s="46">
        <v>-0.6964285914558325</v>
      </c>
      <c r="D13" s="25">
        <v>0.9285714552744433</v>
      </c>
      <c r="E13" s="46">
        <v>-1.5535714337307338</v>
      </c>
      <c r="F13" s="25">
        <v>2.071428578307645</v>
      </c>
      <c r="G13" s="25">
        <v>-0.500000040793169</v>
      </c>
      <c r="H13" s="46">
        <v>0.37500003059487674</v>
      </c>
      <c r="I13" s="47"/>
      <c r="K13" s="54">
        <f>SUMXMY2(I5:I11,K5:K11)</f>
        <v>0.3750000000017564</v>
      </c>
    </row>
    <row r="14" spans="3:7" ht="12.75">
      <c r="C14" s="48"/>
      <c r="E14" s="48"/>
      <c r="G14" s="48"/>
    </row>
    <row r="15" spans="2:8" ht="12.75">
      <c r="B15" s="25">
        <v>10</v>
      </c>
      <c r="C15" s="25">
        <f>-17/6</f>
        <v>-2.8333333333333335</v>
      </c>
      <c r="D15" s="25">
        <f>-5/6</f>
        <v>-0.8333333333333334</v>
      </c>
      <c r="E15" s="25">
        <f>-23/6</f>
        <v>-3.8333333333333335</v>
      </c>
      <c r="F15" s="25">
        <f>1/6</f>
        <v>0.16666666666666666</v>
      </c>
      <c r="G15" s="25">
        <f>-7/3</f>
        <v>-2.3333333333333335</v>
      </c>
      <c r="H15" s="25">
        <f>-4/3</f>
        <v>-1.3333333333333333</v>
      </c>
    </row>
    <row r="16" spans="2:8" ht="12.75">
      <c r="B16" s="49">
        <v>4.5</v>
      </c>
      <c r="C16" s="49">
        <v>-1</v>
      </c>
      <c r="D16" s="49">
        <v>1</v>
      </c>
      <c r="E16" s="49">
        <v>-2</v>
      </c>
      <c r="F16" s="49">
        <v>2</v>
      </c>
      <c r="G16" s="49">
        <f>-1/2</f>
        <v>-0.5</v>
      </c>
      <c r="H16" s="49">
        <f>1/2</f>
        <v>0.5</v>
      </c>
    </row>
    <row r="17" spans="2:12" ht="12.75">
      <c r="B17" s="25">
        <f>9/5</f>
        <v>1.8</v>
      </c>
      <c r="C17" s="25">
        <f>-1/10</f>
        <v>-0.1</v>
      </c>
      <c r="D17" s="25">
        <f>19/10</f>
        <v>1.9</v>
      </c>
      <c r="E17" s="25">
        <f>-11/10</f>
        <v>-1.1</v>
      </c>
      <c r="F17" s="25">
        <f>29/10</f>
        <v>2.9</v>
      </c>
      <c r="G17" s="25">
        <f>2/5</f>
        <v>0.4</v>
      </c>
      <c r="H17" s="25">
        <f>7/5</f>
        <v>1.4</v>
      </c>
      <c r="K17" s="25">
        <f>SUMPRODUCT(C13:D13,C22:D22)</f>
        <v>0</v>
      </c>
      <c r="L17" s="25"/>
    </row>
    <row r="18" spans="11:12" ht="12.75">
      <c r="K18" s="25">
        <f>SUMPRODUCT(E13:F13,E22:F22)</f>
        <v>0</v>
      </c>
      <c r="L18" s="25"/>
    </row>
    <row r="19" spans="2:11" ht="12.75">
      <c r="B19" s="50" t="s">
        <v>17</v>
      </c>
      <c r="C19" s="51">
        <f>SUMPRODUCT(C5:C11,$I$5:$I$11)/SUM(C5:C11)</f>
        <v>3.5</v>
      </c>
      <c r="D19" s="51">
        <f>SUMPRODUCT(D5:D11,$I$5:$I$11)/SUM(D5:D11)</f>
        <v>4.666666666666667</v>
      </c>
      <c r="E19" s="51">
        <f>SUMPRODUCT(E5:E11,$I$5:$I$11)/SUM(E5:E11)</f>
        <v>2.5</v>
      </c>
      <c r="F19" s="51">
        <f>SUMPRODUCT(F5:F11,$I$5:$I$11)/SUM(F5:F11)</f>
        <v>6</v>
      </c>
      <c r="G19" s="51">
        <f>SUMPRODUCT(G5:G11,$I$5:$I$11)/SUM(G5:G11)</f>
        <v>3</v>
      </c>
      <c r="H19" s="51">
        <f>SUMPRODUCT(H5:H11,$I$5:$I$11)/SUM(H5:H11)</f>
        <v>4.75</v>
      </c>
      <c r="K19" s="25">
        <f>SUMPRODUCT(G13:H13,G22:H22)</f>
        <v>0</v>
      </c>
    </row>
    <row r="20" spans="1:8" ht="12.75">
      <c r="A20" s="50" t="s">
        <v>18</v>
      </c>
      <c r="B20" s="52">
        <f>AVERAGE(I5:I11)</f>
        <v>4</v>
      </c>
      <c r="C20" s="53">
        <f aca="true" t="shared" si="0" ref="C20:H20">C19-$B$20</f>
        <v>-0.5</v>
      </c>
      <c r="D20" s="52">
        <f t="shared" si="0"/>
        <v>0.666666666666667</v>
      </c>
      <c r="E20" s="53">
        <f t="shared" si="0"/>
        <v>-1.5</v>
      </c>
      <c r="F20" s="52">
        <f t="shared" si="0"/>
        <v>2</v>
      </c>
      <c r="G20" s="53">
        <f t="shared" si="0"/>
        <v>-1</v>
      </c>
      <c r="H20" s="52">
        <f t="shared" si="0"/>
        <v>0.75</v>
      </c>
    </row>
    <row r="22" spans="2:8" ht="12.75">
      <c r="B22" s="7">
        <f>SUM(B5:B11)</f>
        <v>7</v>
      </c>
      <c r="C22" s="7">
        <f aca="true" t="shared" si="1" ref="C22:H22">SUM(C5:C11)</f>
        <v>4</v>
      </c>
      <c r="D22" s="7">
        <f t="shared" si="1"/>
        <v>3</v>
      </c>
      <c r="E22" s="7">
        <f t="shared" si="1"/>
        <v>4</v>
      </c>
      <c r="F22" s="7">
        <f t="shared" si="1"/>
        <v>3</v>
      </c>
      <c r="G22" s="7">
        <f t="shared" si="1"/>
        <v>3</v>
      </c>
      <c r="H22" s="7">
        <f t="shared" si="1"/>
        <v>4</v>
      </c>
    </row>
  </sheetData>
  <mergeCells count="5">
    <mergeCell ref="A5:A11"/>
    <mergeCell ref="A1:K1"/>
    <mergeCell ref="C3:D3"/>
    <mergeCell ref="E3:F3"/>
    <mergeCell ref="G3:H3"/>
  </mergeCells>
  <printOptions/>
  <pageMargins left="0.75" right="0.75" top="1" bottom="1" header="0.4921259845" footer="0.4921259845"/>
  <pageSetup orientation="portrait" paperSize="9"/>
  <legacyDrawing r:id="rId2"/>
  <oleObjects>
    <oleObject progId="Equation.3" shapeId="417151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Thierry</cp:lastModifiedBy>
  <dcterms:created xsi:type="dcterms:W3CDTF">2009-03-12T15:05:13Z</dcterms:created>
  <dcterms:modified xsi:type="dcterms:W3CDTF">2009-03-12T15:39:51Z</dcterms:modified>
  <cp:category/>
  <cp:version/>
  <cp:contentType/>
  <cp:contentStatus/>
</cp:coreProperties>
</file>